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8" i="1" l="1"/>
  <c r="C12" i="1"/>
  <c r="L41" i="1"/>
  <c r="K41" i="1"/>
  <c r="J41" i="1"/>
  <c r="I41" i="1"/>
  <c r="H41" i="1"/>
  <c r="H38" i="1"/>
  <c r="I32" i="1"/>
  <c r="E72" i="1" l="1"/>
  <c r="F72" i="1"/>
  <c r="G72" i="1"/>
  <c r="L69" i="1"/>
  <c r="L70" i="1"/>
  <c r="L71" i="1"/>
  <c r="K69" i="1"/>
  <c r="K70" i="1"/>
  <c r="K71" i="1"/>
  <c r="J69" i="1"/>
  <c r="J70" i="1"/>
  <c r="J71" i="1"/>
  <c r="I69" i="1"/>
  <c r="I70" i="1"/>
  <c r="I71" i="1"/>
  <c r="H69" i="1"/>
  <c r="H70" i="1"/>
  <c r="H71" i="1"/>
  <c r="E108" i="1"/>
  <c r="F108" i="1"/>
  <c r="G108" i="1"/>
  <c r="L105" i="1"/>
  <c r="L106" i="1"/>
  <c r="L107" i="1"/>
  <c r="K107" i="1"/>
  <c r="K105" i="1"/>
  <c r="K106" i="1"/>
  <c r="J105" i="1"/>
  <c r="J106" i="1"/>
  <c r="J107" i="1"/>
  <c r="I105" i="1"/>
  <c r="I106" i="1"/>
  <c r="I107" i="1"/>
  <c r="H105" i="1"/>
  <c r="H106" i="1"/>
  <c r="H107" i="1"/>
  <c r="L102" i="1"/>
  <c r="L103" i="1"/>
  <c r="L104" i="1"/>
  <c r="K102" i="1"/>
  <c r="K103" i="1"/>
  <c r="K104" i="1"/>
  <c r="J102" i="1"/>
  <c r="J103" i="1"/>
  <c r="J104" i="1"/>
  <c r="I102" i="1"/>
  <c r="I103" i="1"/>
  <c r="I104" i="1"/>
  <c r="H102" i="1"/>
  <c r="H103" i="1"/>
  <c r="H104" i="1"/>
  <c r="E49" i="1"/>
  <c r="F49" i="1"/>
  <c r="G49" i="1"/>
  <c r="L48" i="1"/>
  <c r="K48" i="1"/>
  <c r="J48" i="1"/>
  <c r="I48" i="1"/>
  <c r="H48" i="1"/>
  <c r="L101" i="1"/>
  <c r="K101" i="1"/>
  <c r="L89" i="1"/>
  <c r="L90" i="1"/>
  <c r="L91" i="1"/>
  <c r="L92" i="1"/>
  <c r="L93" i="1"/>
  <c r="L94" i="1"/>
  <c r="L95" i="1"/>
  <c r="L96" i="1"/>
  <c r="L97" i="1"/>
  <c r="L98" i="1"/>
  <c r="L99" i="1"/>
  <c r="L100" i="1"/>
  <c r="K89" i="1"/>
  <c r="K90" i="1"/>
  <c r="K91" i="1"/>
  <c r="K92" i="1"/>
  <c r="K93" i="1"/>
  <c r="K94" i="1"/>
  <c r="K95" i="1"/>
  <c r="K96" i="1"/>
  <c r="K97" i="1"/>
  <c r="K98" i="1"/>
  <c r="K99" i="1"/>
  <c r="K100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H101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H89" i="1"/>
  <c r="H93" i="1"/>
  <c r="H94" i="1"/>
  <c r="H95" i="1"/>
  <c r="H96" i="1"/>
  <c r="H97" i="1"/>
  <c r="H98" i="1"/>
  <c r="H99" i="1"/>
  <c r="H100" i="1"/>
  <c r="H92" i="1"/>
  <c r="H91" i="1"/>
  <c r="H90" i="1"/>
  <c r="L88" i="1"/>
  <c r="K88" i="1"/>
  <c r="J88" i="1"/>
  <c r="I88" i="1"/>
  <c r="H88" i="1"/>
  <c r="L87" i="1"/>
  <c r="K87" i="1"/>
  <c r="J87" i="1"/>
  <c r="I87" i="1"/>
  <c r="H87" i="1"/>
  <c r="L86" i="1"/>
  <c r="K86" i="1"/>
  <c r="J86" i="1"/>
  <c r="I86" i="1"/>
  <c r="H86" i="1"/>
  <c r="L85" i="1"/>
  <c r="K85" i="1"/>
  <c r="J85" i="1"/>
  <c r="I85" i="1"/>
  <c r="H85" i="1"/>
  <c r="L84" i="1"/>
  <c r="K84" i="1"/>
  <c r="J84" i="1"/>
  <c r="I84" i="1"/>
  <c r="H84" i="1"/>
  <c r="L83" i="1"/>
  <c r="K83" i="1"/>
  <c r="J83" i="1"/>
  <c r="I83" i="1"/>
  <c r="H83" i="1"/>
  <c r="L82" i="1"/>
  <c r="K82" i="1"/>
  <c r="J82" i="1"/>
  <c r="I82" i="1"/>
  <c r="H82" i="1"/>
  <c r="L81" i="1"/>
  <c r="K81" i="1"/>
  <c r="J81" i="1"/>
  <c r="I81" i="1"/>
  <c r="H81" i="1"/>
  <c r="L80" i="1"/>
  <c r="K80" i="1"/>
  <c r="J80" i="1"/>
  <c r="I80" i="1"/>
  <c r="H80" i="1"/>
  <c r="L79" i="1"/>
  <c r="K79" i="1"/>
  <c r="J79" i="1"/>
  <c r="I79" i="1"/>
  <c r="H79" i="1"/>
  <c r="L78" i="1"/>
  <c r="K78" i="1"/>
  <c r="J78" i="1"/>
  <c r="I78" i="1"/>
  <c r="H78" i="1"/>
  <c r="L77" i="1"/>
  <c r="K77" i="1"/>
  <c r="J77" i="1"/>
  <c r="I77" i="1"/>
  <c r="H77" i="1"/>
  <c r="L76" i="1"/>
  <c r="K76" i="1"/>
  <c r="J76" i="1"/>
  <c r="I76" i="1"/>
  <c r="H76" i="1"/>
  <c r="L75" i="1"/>
  <c r="K75" i="1"/>
  <c r="J75" i="1"/>
  <c r="I75" i="1"/>
  <c r="H75" i="1"/>
  <c r="L74" i="1"/>
  <c r="K74" i="1"/>
  <c r="J74" i="1"/>
  <c r="I74" i="1"/>
  <c r="H74" i="1"/>
  <c r="L68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L54" i="1"/>
  <c r="K54" i="1"/>
  <c r="J54" i="1"/>
  <c r="H54" i="1"/>
  <c r="L53" i="1"/>
  <c r="K53" i="1"/>
  <c r="J53" i="1"/>
  <c r="I53" i="1"/>
  <c r="H53" i="1"/>
  <c r="L52" i="1"/>
  <c r="K52" i="1"/>
  <c r="J52" i="1"/>
  <c r="I52" i="1"/>
  <c r="H52" i="1"/>
  <c r="L51" i="1"/>
  <c r="K51" i="1"/>
  <c r="J51" i="1"/>
  <c r="I51" i="1"/>
  <c r="H51" i="1"/>
  <c r="L47" i="1"/>
  <c r="K47" i="1"/>
  <c r="J47" i="1"/>
  <c r="I47" i="1"/>
  <c r="H47" i="1"/>
  <c r="L46" i="1"/>
  <c r="K46" i="1"/>
  <c r="J46" i="1"/>
  <c r="I46" i="1"/>
  <c r="H46" i="1"/>
  <c r="L45" i="1"/>
  <c r="K45" i="1"/>
  <c r="J45" i="1"/>
  <c r="I45" i="1"/>
  <c r="H45" i="1"/>
  <c r="L44" i="1"/>
  <c r="K44" i="1"/>
  <c r="J44" i="1"/>
  <c r="I44" i="1"/>
  <c r="H44" i="1"/>
  <c r="L36" i="1"/>
  <c r="L37" i="1"/>
  <c r="L38" i="1"/>
  <c r="K36" i="1"/>
  <c r="K37" i="1"/>
  <c r="K38" i="1"/>
  <c r="J36" i="1"/>
  <c r="J37" i="1"/>
  <c r="J38" i="1"/>
  <c r="I36" i="1"/>
  <c r="I37" i="1"/>
  <c r="I38" i="1"/>
  <c r="H36" i="1"/>
  <c r="H37" i="1"/>
  <c r="G39" i="1"/>
  <c r="F39" i="1"/>
  <c r="E39" i="1"/>
  <c r="L32" i="1"/>
  <c r="K30" i="1"/>
  <c r="K31" i="1"/>
  <c r="K32" i="1"/>
  <c r="J30" i="1"/>
  <c r="J31" i="1"/>
  <c r="J32" i="1"/>
  <c r="H32" i="1"/>
  <c r="F33" i="1"/>
  <c r="J23" i="1" s="1"/>
  <c r="E33" i="1"/>
  <c r="H23" i="1" s="1"/>
  <c r="H24" i="1" l="1"/>
  <c r="H22" i="1" s="1"/>
  <c r="J24" i="1"/>
  <c r="H49" i="1"/>
  <c r="M72" i="1"/>
  <c r="H108" i="1"/>
  <c r="M49" i="1"/>
  <c r="H72" i="1"/>
  <c r="M108" i="1"/>
  <c r="I49" i="1"/>
  <c r="J49" i="1"/>
  <c r="D18" i="1" s="1"/>
  <c r="M18" i="1" s="1"/>
  <c r="J108" i="1"/>
  <c r="D16" i="1" s="1"/>
  <c r="I72" i="1"/>
  <c r="C10" i="1" s="1"/>
  <c r="K72" i="1"/>
  <c r="J72" i="1"/>
  <c r="C16" i="1" s="1"/>
  <c r="K108" i="1"/>
  <c r="I108" i="1"/>
  <c r="D10" i="1" s="1"/>
  <c r="M10" i="1" s="1"/>
  <c r="J22" i="1" l="1"/>
  <c r="M16" i="1"/>
  <c r="D12" i="1"/>
  <c r="K49" i="1"/>
  <c r="M12" i="1" l="1"/>
  <c r="G33" i="1"/>
  <c r="K35" i="1" l="1"/>
  <c r="K29" i="1"/>
  <c r="K33" i="1" l="1"/>
  <c r="L31" i="1" l="1"/>
  <c r="I31" i="1"/>
  <c r="H31" i="1"/>
  <c r="L30" i="1"/>
  <c r="I30" i="1"/>
  <c r="H30" i="1"/>
  <c r="L29" i="1"/>
  <c r="J29" i="1"/>
  <c r="I29" i="1"/>
  <c r="H29" i="1"/>
  <c r="M33" i="1" l="1"/>
  <c r="H33" i="1"/>
  <c r="J33" i="1"/>
  <c r="C17" i="1" s="1"/>
  <c r="C19" i="1" s="1"/>
  <c r="I33" i="1"/>
  <c r="C11" i="1" s="1"/>
  <c r="C13" i="1" s="1"/>
  <c r="L35" i="1" l="1"/>
  <c r="M39" i="1" s="1"/>
  <c r="J35" i="1"/>
  <c r="J39" i="1" s="1"/>
  <c r="D17" i="1" s="1"/>
  <c r="I35" i="1"/>
  <c r="I39" i="1" s="1"/>
  <c r="D11" i="1" s="1"/>
  <c r="H35" i="1"/>
  <c r="H39" i="1" s="1"/>
  <c r="M17" i="1" l="1"/>
  <c r="D19" i="1"/>
  <c r="B20" i="1" s="1"/>
  <c r="E15" i="1" s="1"/>
  <c r="M11" i="1"/>
  <c r="D13" i="1"/>
  <c r="K39" i="1"/>
  <c r="M6" i="1" l="1"/>
  <c r="B14" i="1"/>
  <c r="E8" i="1" s="1"/>
</calcChain>
</file>

<file path=xl/sharedStrings.xml><?xml version="1.0" encoding="utf-8"?>
<sst xmlns="http://schemas.openxmlformats.org/spreadsheetml/2006/main" count="105" uniqueCount="69">
  <si>
    <t>дополнительная общеобразовательная программа</t>
  </si>
  <si>
    <t>педагог</t>
  </si>
  <si>
    <t>часов в неделю</t>
  </si>
  <si>
    <t>часов в год</t>
  </si>
  <si>
    <t>Резвицкая Г.Н.</t>
  </si>
  <si>
    <t>Гордиенко С.А.</t>
  </si>
  <si>
    <t>Зайцева Т.П.</t>
  </si>
  <si>
    <t>группа</t>
  </si>
  <si>
    <t>колво обуч-ся</t>
  </si>
  <si>
    <t>человеко часов 1 пол-е</t>
  </si>
  <si>
    <t>нагрузка на группу</t>
  </si>
  <si>
    <t>нагрузка по ДООП</t>
  </si>
  <si>
    <t>МБУДО "ЕРМАКОВСКИЙ ЦЕНТР ДОПОЛНИТЕЛЬНОГО ОБРАЗОВАНИЯ"</t>
  </si>
  <si>
    <t>человекочасов в год*36</t>
  </si>
  <si>
    <t>мест:</t>
  </si>
  <si>
    <t>мун зад</t>
  </si>
  <si>
    <t>пфдо</t>
  </si>
  <si>
    <t>к ОБРАЗОВАТЕЛЬНОЙ ПРОГРАММЕ</t>
  </si>
  <si>
    <t>ТРОПА БЕЗОПАСНОСТИ</t>
  </si>
  <si>
    <t>человеко часов 2 пол-е</t>
  </si>
  <si>
    <t>ХУДОЖЕСТВЕННАЯ НАПРАВЛЕННОСТЬ : БЮДЖЕТ</t>
  </si>
  <si>
    <t>ХУДОЖЕСТВЕННАЯ НАПРАВЛЕННОСТЬ:ПФДОД</t>
  </si>
  <si>
    <t>Социально-гуманитарная направленность</t>
  </si>
  <si>
    <t>Художественная направленность</t>
  </si>
  <si>
    <t xml:space="preserve"> групп:</t>
  </si>
  <si>
    <t>ИТОГО ПО РАЗДЕЛУ</t>
  </si>
  <si>
    <t>Ферлюдина О.С</t>
  </si>
  <si>
    <t xml:space="preserve">ПРИЛОЖЕНИЕ № 2 </t>
  </si>
  <si>
    <t>Чижевская И.А.</t>
  </si>
  <si>
    <t>ВСЕГО:</t>
  </si>
  <si>
    <t>ТУРИСТСКО КРАЕВЕДЧЕСКАЯ:ПФДОД</t>
  </si>
  <si>
    <t>СОЦИАЛЬНО ГУМАНИТАРНАЯ: БЮДЖЕТ</t>
  </si>
  <si>
    <t>СОЦИАЛЬНО ГУМАНИТАРНАЯ:ПФДОД</t>
  </si>
  <si>
    <t>Туристско-краеведческая</t>
  </si>
  <si>
    <t>всего:</t>
  </si>
  <si>
    <t>I полугодие (16 учебных недель)</t>
  </si>
  <si>
    <t>II полугодие (20 учебных недель)</t>
  </si>
  <si>
    <t>чел/чс на М/З</t>
  </si>
  <si>
    <t>чел/час Соц/Серт</t>
  </si>
  <si>
    <t>БУДЬ ГОТОВ</t>
  </si>
  <si>
    <t>БЕЛАЯ ЛАДЬЯ</t>
  </si>
  <si>
    <t>ПОДГОТОВКА К ШКОЛЕ</t>
  </si>
  <si>
    <t>ТРЕКИНГ ТОУР</t>
  </si>
  <si>
    <t>Алтынцева А.В</t>
  </si>
  <si>
    <t>Юнг А.А</t>
  </si>
  <si>
    <t>вак</t>
  </si>
  <si>
    <t>ЧЕЛЛЕНДЖ ТУР</t>
  </si>
  <si>
    <t>РАДУГА ТВОРЧЕСТВА</t>
  </si>
  <si>
    <t>МАГИЯ ЭКСПЕРИМЕНТА</t>
  </si>
  <si>
    <t>Стаценко И.В</t>
  </si>
  <si>
    <t>Ферлюдина О.С.</t>
  </si>
  <si>
    <t>КРЕАТИВНОЕ РИСОВАНИЕ+</t>
  </si>
  <si>
    <t>ТУРИСТЯТА</t>
  </si>
  <si>
    <t>ГОРОД МАСТЕРОВ</t>
  </si>
  <si>
    <t>летний модуль</t>
  </si>
  <si>
    <t>ТУРИСТСКО КРАЕВЕДЧЕСКАЯ:БЮДЖЕТ</t>
  </si>
  <si>
    <t>ПЕШИЙ ТУРИЗМ</t>
  </si>
  <si>
    <t xml:space="preserve"> УЧЕБНЫЙ ПЛАН  на 2025-26</t>
  </si>
  <si>
    <t>Стаценко И.В.</t>
  </si>
  <si>
    <t>ОПЫТ ТВОРЧЕСТВА</t>
  </si>
  <si>
    <t>Дайбова Н.С.</t>
  </si>
  <si>
    <t>Дайбва Н.С.</t>
  </si>
  <si>
    <t>РОБОТЕХ</t>
  </si>
  <si>
    <r>
      <rPr>
        <sz val="11"/>
        <color rgb="FFFF0000"/>
        <rFont val="Times New Roman"/>
        <family val="1"/>
        <charset val="204"/>
      </rPr>
      <t>Колесникова Г.М</t>
    </r>
    <r>
      <rPr>
        <i/>
        <sz val="11"/>
        <color rgb="FFFF0000"/>
        <rFont val="Times New Roman"/>
        <family val="1"/>
        <charset val="204"/>
      </rPr>
      <t>.1</t>
    </r>
  </si>
  <si>
    <t>Колесникова Г.М.1</t>
  </si>
  <si>
    <t>СТУПЕНЬКИ К ШКОЛЕ</t>
  </si>
  <si>
    <t>РОБОТОГРАД 2</t>
  </si>
  <si>
    <t>Лаборатория первых открытий</t>
  </si>
  <si>
    <t>Чижевская Г.Н.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</si>
</sst>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i/>
      <sz val="11"/>
      <name val="Calibri"/>
      <family val="2"/>
      <scheme val="minor"/>
    </font>
    <font>
      <b/>
      <sz val="11"/>
      <color rgb="FF0070C0"/>
      <name val="Times New Roman"/>
      <family val="1"/>
      <charset val="204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/>
    <xf numFmtId="0" fontId="0" fillId="0" borderId="0" xfId="0" applyBorder="1"/>
    <xf numFmtId="0" fontId="1" fillId="0" borderId="1" xfId="0" applyFont="1" applyBorder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2" fontId="0" fillId="0" borderId="0" xfId="0" applyNumberFormat="1"/>
    <xf numFmtId="0" fontId="9" fillId="0" borderId="0" xfId="0" applyFont="1"/>
    <xf numFmtId="0" fontId="10" fillId="0" borderId="0" xfId="0" applyFont="1"/>
    <xf numFmtId="0" fontId="1" fillId="0" borderId="0" xfId="0" applyFont="1" applyFill="1"/>
    <xf numFmtId="0" fontId="12" fillId="0" borderId="0" xfId="0" applyFont="1"/>
    <xf numFmtId="0" fontId="9" fillId="0" borderId="0" xfId="0" applyFont="1" applyFill="1"/>
    <xf numFmtId="0" fontId="0" fillId="0" borderId="0" xfId="0" applyAlignment="1">
      <alignment horizontal="left"/>
    </xf>
    <xf numFmtId="0" fontId="1" fillId="2" borderId="0" xfId="0" applyFont="1" applyFill="1"/>
    <xf numFmtId="0" fontId="9" fillId="0" borderId="1" xfId="0" applyFont="1" applyFill="1" applyBorder="1"/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2" fontId="9" fillId="0" borderId="1" xfId="0" applyNumberFormat="1" applyFont="1" applyFill="1" applyBorder="1"/>
    <xf numFmtId="0" fontId="9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right" vertical="center"/>
    </xf>
    <xf numFmtId="0" fontId="13" fillId="0" borderId="0" xfId="0" applyFont="1" applyFill="1"/>
    <xf numFmtId="0" fontId="14" fillId="0" borderId="0" xfId="0" applyFont="1"/>
    <xf numFmtId="2" fontId="15" fillId="0" borderId="1" xfId="0" applyNumberFormat="1" applyFont="1" applyFill="1" applyBorder="1"/>
    <xf numFmtId="0" fontId="15" fillId="3" borderId="1" xfId="0" applyFont="1" applyFill="1" applyBorder="1"/>
    <xf numFmtId="0" fontId="2" fillId="0" borderId="1" xfId="0" applyFont="1" applyFill="1" applyBorder="1" applyAlignment="1">
      <alignment vertical="center"/>
    </xf>
    <xf numFmtId="0" fontId="4" fillId="3" borderId="0" xfId="0" applyFont="1" applyFill="1"/>
    <xf numFmtId="0" fontId="4" fillId="0" borderId="0" xfId="0" applyFont="1" applyFill="1"/>
    <xf numFmtId="0" fontId="16" fillId="0" borderId="0" xfId="0" applyFont="1"/>
    <xf numFmtId="0" fontId="0" fillId="0" borderId="1" xfId="0" applyBorder="1"/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/>
    <xf numFmtId="0" fontId="2" fillId="0" borderId="1" xfId="0" applyFont="1" applyFill="1" applyBorder="1" applyAlignment="1">
      <alignment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8" fillId="0" borderId="0" xfId="0" applyFont="1" applyFill="1"/>
    <xf numFmtId="0" fontId="15" fillId="0" borderId="0" xfId="0" applyFont="1"/>
    <xf numFmtId="0" fontId="22" fillId="0" borderId="0" xfId="0" applyFont="1" applyFill="1"/>
    <xf numFmtId="0" fontId="8" fillId="3" borderId="0" xfId="0" applyFont="1" applyFill="1"/>
    <xf numFmtId="0" fontId="23" fillId="0" borderId="0" xfId="0" applyFont="1"/>
    <xf numFmtId="0" fontId="12" fillId="0" borderId="0" xfId="0" applyFont="1" applyFill="1" applyAlignment="1">
      <alignment wrapText="1"/>
    </xf>
    <xf numFmtId="0" fontId="24" fillId="0" borderId="0" xfId="0" applyFont="1" applyAlignment="1">
      <alignment wrapText="1"/>
    </xf>
    <xf numFmtId="0" fontId="14" fillId="0" borderId="0" xfId="0" applyFont="1" applyFill="1" applyAlignment="1">
      <alignment wrapText="1"/>
    </xf>
    <xf numFmtId="0" fontId="14" fillId="0" borderId="0" xfId="0" applyFont="1" applyFill="1"/>
    <xf numFmtId="0" fontId="25" fillId="0" borderId="0" xfId="0" applyFont="1"/>
    <xf numFmtId="0" fontId="15" fillId="4" borderId="1" xfId="0" applyFont="1" applyFill="1" applyBorder="1"/>
    <xf numFmtId="0" fontId="15" fillId="2" borderId="1" xfId="0" applyFont="1" applyFill="1" applyBorder="1"/>
    <xf numFmtId="0" fontId="9" fillId="0" borderId="0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12" fillId="0" borderId="3" xfId="0" applyFont="1" applyFill="1" applyBorder="1" applyAlignment="1">
      <alignment wrapText="1"/>
    </xf>
    <xf numFmtId="0" fontId="12" fillId="0" borderId="4" xfId="0" applyFont="1" applyFill="1" applyBorder="1" applyAlignment="1">
      <alignment wrapText="1"/>
    </xf>
    <xf numFmtId="0" fontId="12" fillId="0" borderId="2" xfId="0" applyFont="1" applyFill="1" applyBorder="1" applyAlignment="1">
      <alignment wrapText="1"/>
    </xf>
    <xf numFmtId="0" fontId="4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abSelected="1" workbookViewId="0">
      <selection activeCell="S11" sqref="S11"/>
    </sheetView>
  </sheetViews>
  <sheetFormatPr defaultRowHeight="15" x14ac:dyDescent="0.25"/>
  <cols>
    <col min="1" max="1" width="2" style="1" customWidth="1"/>
    <col min="2" max="2" width="7" customWidth="1"/>
    <col min="3" max="3" width="25.85546875" customWidth="1"/>
    <col min="4" max="4" width="16.42578125" customWidth="1"/>
    <col min="5" max="6" width="7.42578125" customWidth="1"/>
    <col min="7" max="7" width="8.42578125" customWidth="1"/>
    <col min="8" max="8" width="6.85546875" customWidth="1"/>
    <col min="10" max="10" width="7" customWidth="1"/>
    <col min="11" max="11" width="7.42578125" style="1" customWidth="1"/>
    <col min="12" max="12" width="8.85546875" customWidth="1"/>
    <col min="13" max="13" width="7.5703125" customWidth="1"/>
  </cols>
  <sheetData>
    <row r="1" spans="1:18" x14ac:dyDescent="0.25">
      <c r="B1" s="5"/>
      <c r="C1" s="5"/>
      <c r="D1" s="5"/>
      <c r="E1" s="5"/>
      <c r="F1" s="9"/>
      <c r="G1" s="9"/>
      <c r="H1" s="5" t="s">
        <v>27</v>
      </c>
      <c r="I1" s="5"/>
      <c r="J1" s="5"/>
      <c r="K1" s="5"/>
      <c r="L1" s="15"/>
    </row>
    <row r="2" spans="1:18" ht="15.75" customHeight="1" x14ac:dyDescent="0.25">
      <c r="C2" s="71"/>
      <c r="D2" s="71"/>
      <c r="E2" s="5"/>
      <c r="F2" s="5"/>
      <c r="H2" s="5" t="s">
        <v>17</v>
      </c>
      <c r="I2" s="5"/>
      <c r="J2" s="5"/>
      <c r="K2" s="5"/>
      <c r="L2" s="15"/>
    </row>
    <row r="3" spans="1:18" x14ac:dyDescent="0.25">
      <c r="B3" s="9"/>
      <c r="C3" s="5"/>
      <c r="D3" s="9"/>
      <c r="E3" s="9"/>
      <c r="F3" s="9"/>
      <c r="G3" s="9"/>
      <c r="H3" s="5"/>
      <c r="I3" s="5"/>
      <c r="K3" s="5"/>
      <c r="L3" s="5"/>
      <c r="M3" s="5"/>
    </row>
    <row r="4" spans="1:18" x14ac:dyDescent="0.25">
      <c r="B4" s="9"/>
      <c r="C4" s="9"/>
      <c r="D4" s="9"/>
      <c r="E4" s="9"/>
      <c r="F4" s="9"/>
      <c r="G4" s="9"/>
      <c r="I4" s="5"/>
      <c r="J4" s="5"/>
      <c r="K4" s="5"/>
      <c r="L4" s="5"/>
      <c r="M4" s="5"/>
    </row>
    <row r="5" spans="1:18" ht="15.75" x14ac:dyDescent="0.25">
      <c r="B5" s="9"/>
      <c r="C5" s="6"/>
      <c r="D5" s="7"/>
      <c r="E5" s="6"/>
      <c r="F5" s="6"/>
      <c r="G5" s="6"/>
      <c r="H5" s="6"/>
      <c r="I5" s="6"/>
      <c r="J5" s="9"/>
      <c r="K5" s="9"/>
      <c r="L5" s="9"/>
    </row>
    <row r="6" spans="1:18" ht="15.75" x14ac:dyDescent="0.25">
      <c r="B6" s="9"/>
      <c r="C6" s="6"/>
      <c r="D6" s="8" t="s">
        <v>57</v>
      </c>
      <c r="E6" s="6"/>
      <c r="F6" s="6"/>
      <c r="G6" s="6"/>
      <c r="H6" s="6"/>
      <c r="I6" s="6"/>
      <c r="J6" s="9"/>
      <c r="K6" s="9"/>
      <c r="L6" s="9"/>
      <c r="M6" s="40">
        <f>M10+M11+M12+M16+M17+M18</f>
        <v>108288</v>
      </c>
      <c r="P6" s="19"/>
    </row>
    <row r="7" spans="1:18" ht="15.75" x14ac:dyDescent="0.25">
      <c r="B7" s="9"/>
      <c r="C7" s="6" t="s">
        <v>12</v>
      </c>
      <c r="D7" s="8"/>
      <c r="E7" s="6"/>
      <c r="F7" s="6"/>
      <c r="G7" s="6"/>
      <c r="H7" s="6"/>
      <c r="I7" s="6"/>
      <c r="J7" s="9"/>
      <c r="K7" s="9"/>
      <c r="L7" s="9"/>
    </row>
    <row r="8" spans="1:18" s="1" customFormat="1" ht="15.75" x14ac:dyDescent="0.25">
      <c r="B8" s="5"/>
      <c r="C8" s="8" t="s">
        <v>35</v>
      </c>
      <c r="D8" s="8"/>
      <c r="E8" s="8">
        <f>B14</f>
        <v>48128</v>
      </c>
      <c r="F8" s="8"/>
      <c r="G8" s="8"/>
      <c r="H8" s="8"/>
      <c r="I8" s="8"/>
      <c r="J8" s="5"/>
      <c r="K8" s="5"/>
      <c r="L8" s="5"/>
      <c r="M8" s="15"/>
    </row>
    <row r="9" spans="1:18" ht="17.25" customHeight="1" x14ac:dyDescent="0.25">
      <c r="B9" s="5"/>
      <c r="C9" s="11" t="s">
        <v>37</v>
      </c>
      <c r="D9" s="11" t="s">
        <v>38</v>
      </c>
      <c r="E9" s="55"/>
      <c r="F9" s="15"/>
      <c r="G9" s="56"/>
      <c r="H9" s="5"/>
      <c r="I9" s="11"/>
      <c r="J9" s="11"/>
      <c r="K9" s="15"/>
      <c r="L9" s="5"/>
      <c r="M9" s="57"/>
    </row>
    <row r="10" spans="1:18" x14ac:dyDescent="0.25">
      <c r="A10" s="9"/>
      <c r="B10" s="39"/>
      <c r="C10" s="5">
        <f>I72</f>
        <v>16256</v>
      </c>
      <c r="D10" s="5">
        <f>I108</f>
        <v>18944</v>
      </c>
      <c r="E10" s="5" t="s">
        <v>22</v>
      </c>
      <c r="F10" s="15"/>
      <c r="G10" s="5"/>
      <c r="H10" s="5"/>
      <c r="I10" s="5"/>
      <c r="J10" s="5"/>
      <c r="K10" s="15"/>
      <c r="L10" s="5"/>
      <c r="M10" s="34">
        <f>D10+C10</f>
        <v>35200</v>
      </c>
      <c r="N10" s="13"/>
    </row>
    <row r="11" spans="1:18" x14ac:dyDescent="0.25">
      <c r="A11" s="9"/>
      <c r="B11" s="39"/>
      <c r="C11" s="5">
        <f>I33</f>
        <v>4608</v>
      </c>
      <c r="D11" s="5">
        <f>I39</f>
        <v>3072</v>
      </c>
      <c r="E11" s="58" t="s">
        <v>23</v>
      </c>
      <c r="F11" s="15"/>
      <c r="G11" s="5"/>
      <c r="H11" s="5"/>
      <c r="I11" s="5"/>
      <c r="J11" s="5"/>
      <c r="K11" s="15"/>
      <c r="L11" s="5"/>
      <c r="M11" s="34">
        <f>D11+C11</f>
        <v>7680</v>
      </c>
      <c r="R11" s="4"/>
    </row>
    <row r="12" spans="1:18" x14ac:dyDescent="0.25">
      <c r="A12" s="9"/>
      <c r="B12" s="39"/>
      <c r="C12" s="5">
        <f>I41</f>
        <v>1408</v>
      </c>
      <c r="D12" s="5">
        <f>I49</f>
        <v>3840</v>
      </c>
      <c r="E12" s="39" t="s">
        <v>33</v>
      </c>
      <c r="F12" s="15"/>
      <c r="G12" s="5"/>
      <c r="H12" s="5"/>
      <c r="I12" s="5"/>
      <c r="J12" s="5"/>
      <c r="K12" s="15"/>
      <c r="L12" s="5"/>
      <c r="M12" s="34">
        <f>D12+C12</f>
        <v>5248</v>
      </c>
    </row>
    <row r="13" spans="1:18" ht="15" customHeight="1" x14ac:dyDescent="0.25">
      <c r="A13" s="9"/>
      <c r="B13" s="39" t="s">
        <v>34</v>
      </c>
      <c r="C13" s="38">
        <f>C12+C11+C10</f>
        <v>22272</v>
      </c>
      <c r="D13" s="38">
        <f>D12+D11+D10</f>
        <v>25856</v>
      </c>
      <c r="E13" s="58"/>
      <c r="F13" s="59"/>
      <c r="G13" s="5"/>
      <c r="H13" s="5"/>
      <c r="I13" s="5"/>
      <c r="J13" s="5"/>
      <c r="K13" s="15"/>
      <c r="L13" s="5"/>
      <c r="M13" s="34"/>
    </row>
    <row r="14" spans="1:18" x14ac:dyDescent="0.25">
      <c r="A14" s="9"/>
      <c r="B14" s="39">
        <f>C13+D13</f>
        <v>48128</v>
      </c>
      <c r="C14" s="5"/>
      <c r="D14" s="5"/>
      <c r="E14" s="39"/>
      <c r="F14" s="15"/>
      <c r="G14" s="5"/>
      <c r="H14" s="5"/>
      <c r="I14" s="5"/>
      <c r="J14" s="5"/>
      <c r="K14" s="15"/>
      <c r="L14" s="5"/>
      <c r="M14" s="34"/>
    </row>
    <row r="15" spans="1:18" s="1" customFormat="1" ht="15.75" x14ac:dyDescent="0.25">
      <c r="A15" s="9"/>
      <c r="B15" s="46"/>
      <c r="C15" s="47" t="s">
        <v>36</v>
      </c>
      <c r="D15" s="47"/>
      <c r="E15" s="47">
        <f>B20</f>
        <v>60160</v>
      </c>
      <c r="F15" s="48"/>
      <c r="G15" s="48"/>
      <c r="H15" s="48"/>
      <c r="I15" s="48"/>
      <c r="J15" s="46"/>
      <c r="K15" s="46"/>
      <c r="L15" s="46"/>
      <c r="M15" s="49"/>
    </row>
    <row r="16" spans="1:18" s="1" customFormat="1" x14ac:dyDescent="0.25">
      <c r="A16" s="9"/>
      <c r="B16" s="50"/>
      <c r="C16" s="46">
        <f>J72</f>
        <v>20320</v>
      </c>
      <c r="D16" s="46">
        <f>J108</f>
        <v>23680</v>
      </c>
      <c r="E16" s="46" t="s">
        <v>22</v>
      </c>
      <c r="F16" s="49"/>
      <c r="G16" s="46"/>
      <c r="H16" s="46"/>
      <c r="I16" s="46"/>
      <c r="J16" s="46"/>
      <c r="K16" s="49"/>
      <c r="L16" s="46"/>
      <c r="M16" s="51">
        <f>D16+C16</f>
        <v>44000</v>
      </c>
    </row>
    <row r="17" spans="1:18" s="1" customFormat="1" x14ac:dyDescent="0.25">
      <c r="A17" s="9"/>
      <c r="B17" s="50"/>
      <c r="C17" s="46">
        <f>J33</f>
        <v>5760</v>
      </c>
      <c r="D17" s="46">
        <f>J39</f>
        <v>3840</v>
      </c>
      <c r="E17" s="52" t="s">
        <v>23</v>
      </c>
      <c r="F17" s="49"/>
      <c r="G17" s="46"/>
      <c r="H17" s="46"/>
      <c r="I17" s="46"/>
      <c r="J17" s="46"/>
      <c r="K17" s="49"/>
      <c r="L17" s="46"/>
      <c r="M17" s="51">
        <f>D17+C17</f>
        <v>9600</v>
      </c>
    </row>
    <row r="18" spans="1:18" s="1" customFormat="1" x14ac:dyDescent="0.25">
      <c r="A18" s="9"/>
      <c r="B18" s="50"/>
      <c r="C18" s="46">
        <f>J41</f>
        <v>1760</v>
      </c>
      <c r="D18" s="46">
        <f>J49</f>
        <v>4800</v>
      </c>
      <c r="E18" s="50" t="s">
        <v>33</v>
      </c>
      <c r="F18" s="49"/>
      <c r="G18" s="46"/>
      <c r="H18" s="46"/>
      <c r="I18" s="46"/>
      <c r="J18" s="46"/>
      <c r="K18" s="49"/>
      <c r="L18" s="46"/>
      <c r="M18" s="51">
        <f>D18+C18</f>
        <v>6560</v>
      </c>
    </row>
    <row r="19" spans="1:18" s="1" customFormat="1" x14ac:dyDescent="0.25">
      <c r="A19" s="9"/>
      <c r="B19" s="50" t="s">
        <v>34</v>
      </c>
      <c r="C19" s="53">
        <f>C18+C17+C16</f>
        <v>27840</v>
      </c>
      <c r="D19" s="53">
        <f>D18+D17+D16</f>
        <v>32320</v>
      </c>
      <c r="E19" s="52"/>
      <c r="F19" s="54"/>
      <c r="G19" s="46"/>
      <c r="H19" s="46"/>
      <c r="I19" s="46"/>
      <c r="J19" s="46"/>
      <c r="K19" s="49"/>
      <c r="L19" s="46"/>
      <c r="M19" s="51"/>
    </row>
    <row r="20" spans="1:18" x14ac:dyDescent="0.25">
      <c r="A20" s="9"/>
      <c r="B20" s="39">
        <f>C19+D19</f>
        <v>60160</v>
      </c>
      <c r="C20" s="9"/>
      <c r="D20" s="9"/>
      <c r="E20" s="16"/>
      <c r="F20" s="1"/>
      <c r="G20" s="9"/>
      <c r="H20" s="9"/>
      <c r="I20" s="9"/>
      <c r="J20" s="9"/>
      <c r="L20" s="9"/>
      <c r="M20" s="34"/>
    </row>
    <row r="21" spans="1:18" x14ac:dyDescent="0.25">
      <c r="A21" s="9"/>
      <c r="B21" s="9"/>
      <c r="C21" s="9"/>
      <c r="D21" s="9"/>
      <c r="E21" s="9"/>
      <c r="G21" s="9"/>
      <c r="H21" s="9"/>
      <c r="I21" s="9"/>
      <c r="J21" s="9"/>
      <c r="K21" s="9"/>
      <c r="L21" s="9"/>
      <c r="M21" s="14"/>
    </row>
    <row r="22" spans="1:18" x14ac:dyDescent="0.25">
      <c r="A22" s="9"/>
      <c r="B22" s="10"/>
      <c r="C22" s="10"/>
      <c r="D22" s="10"/>
      <c r="E22" s="9"/>
      <c r="G22" s="17" t="s">
        <v>24</v>
      </c>
      <c r="H22" s="17">
        <f>H24+H23</f>
        <v>65</v>
      </c>
      <c r="I22" s="17" t="s">
        <v>14</v>
      </c>
      <c r="J22" s="17">
        <f>J24+J23</f>
        <v>772</v>
      </c>
      <c r="K22" s="17"/>
      <c r="L22" s="17"/>
      <c r="M22" s="34"/>
    </row>
    <row r="23" spans="1:18" x14ac:dyDescent="0.25">
      <c r="A23" s="9"/>
      <c r="B23" s="10"/>
      <c r="C23" s="10"/>
      <c r="D23" s="10"/>
      <c r="E23" s="9"/>
      <c r="F23" s="9"/>
      <c r="G23" s="9"/>
      <c r="H23" s="9">
        <f>E33+E72+E41</f>
        <v>29</v>
      </c>
      <c r="I23" s="9" t="s">
        <v>15</v>
      </c>
      <c r="J23" s="9">
        <f>F33+F72+F41</f>
        <v>362</v>
      </c>
      <c r="K23" s="9"/>
      <c r="L23" s="9"/>
      <c r="M23" s="16"/>
    </row>
    <row r="24" spans="1:18" x14ac:dyDescent="0.25">
      <c r="A24" s="9"/>
      <c r="B24" s="9"/>
      <c r="C24" s="9"/>
      <c r="D24" s="9" t="s">
        <v>29</v>
      </c>
      <c r="E24" s="9"/>
      <c r="F24" s="9"/>
      <c r="G24" s="9"/>
      <c r="H24" s="9">
        <f>E39+E49+E108</f>
        <v>36</v>
      </c>
      <c r="I24" s="9" t="s">
        <v>16</v>
      </c>
      <c r="J24" s="9">
        <f>F39+F108+F49</f>
        <v>410</v>
      </c>
      <c r="K24" s="9"/>
      <c r="L24" s="9"/>
      <c r="M24" s="16"/>
    </row>
    <row r="25" spans="1:18" s="1" customForma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20"/>
    </row>
    <row r="26" spans="1:18" ht="75" x14ac:dyDescent="0.25">
      <c r="A26" s="9"/>
      <c r="B26" s="3"/>
      <c r="C26" s="12" t="s">
        <v>0</v>
      </c>
      <c r="D26" s="3" t="s">
        <v>1</v>
      </c>
      <c r="E26" s="3" t="s">
        <v>7</v>
      </c>
      <c r="F26" s="12" t="s">
        <v>8</v>
      </c>
      <c r="G26" s="12" t="s">
        <v>2</v>
      </c>
      <c r="H26" s="12" t="s">
        <v>3</v>
      </c>
      <c r="I26" s="12" t="s">
        <v>9</v>
      </c>
      <c r="J26" s="12" t="s">
        <v>19</v>
      </c>
      <c r="K26" s="12" t="s">
        <v>13</v>
      </c>
      <c r="L26" s="12" t="s">
        <v>10</v>
      </c>
      <c r="M26" s="12" t="s">
        <v>11</v>
      </c>
      <c r="N26" s="2"/>
      <c r="O26" s="2"/>
      <c r="P26" s="2"/>
      <c r="Q26" s="2"/>
      <c r="R26" s="2"/>
    </row>
    <row r="27" spans="1:18" s="1" customFormat="1" x14ac:dyDescent="0.25">
      <c r="A27" s="18"/>
      <c r="B27" s="21"/>
      <c r="C27" s="22"/>
      <c r="D27" s="21"/>
      <c r="E27" s="21"/>
      <c r="F27" s="22"/>
      <c r="G27" s="22"/>
      <c r="H27" s="22"/>
      <c r="I27" s="22"/>
      <c r="J27" s="22"/>
      <c r="K27" s="22"/>
      <c r="L27" s="22"/>
      <c r="M27" s="22"/>
      <c r="N27" s="2"/>
      <c r="O27" s="2"/>
      <c r="P27" s="2"/>
      <c r="Q27" s="2"/>
      <c r="R27" s="2"/>
    </row>
    <row r="28" spans="1:18" s="1" customFormat="1" ht="15.75" customHeight="1" x14ac:dyDescent="0.25">
      <c r="A28" s="21"/>
      <c r="B28" s="21"/>
      <c r="C28" s="72" t="s">
        <v>20</v>
      </c>
      <c r="D28" s="73"/>
      <c r="E28" s="73"/>
      <c r="F28" s="73"/>
      <c r="G28" s="73"/>
      <c r="H28" s="73"/>
      <c r="I28" s="73"/>
      <c r="J28" s="73"/>
      <c r="K28" s="73"/>
      <c r="L28" s="73"/>
      <c r="M28" s="74"/>
      <c r="N28" s="2"/>
      <c r="O28" s="2"/>
      <c r="P28" s="2"/>
      <c r="Q28" s="2"/>
      <c r="R28" s="2"/>
    </row>
    <row r="29" spans="1:18" s="1" customFormat="1" x14ac:dyDescent="0.25">
      <c r="A29" s="21"/>
      <c r="B29" s="21">
        <v>15966</v>
      </c>
      <c r="C29" s="21" t="s">
        <v>51</v>
      </c>
      <c r="D29" s="63"/>
      <c r="E29" s="37"/>
      <c r="F29" s="23">
        <v>12</v>
      </c>
      <c r="G29" s="24">
        <v>4</v>
      </c>
      <c r="H29" s="24">
        <f>G29*36</f>
        <v>144</v>
      </c>
      <c r="I29" s="21">
        <f>F29*G29*16</f>
        <v>768</v>
      </c>
      <c r="J29" s="21">
        <f>F29*G29*20</f>
        <v>960</v>
      </c>
      <c r="K29" s="21">
        <f>G29*36*F29</f>
        <v>1728</v>
      </c>
      <c r="L29" s="25">
        <f>G29/18</f>
        <v>0.22222222222222221</v>
      </c>
      <c r="M29" s="25"/>
      <c r="N29" s="2"/>
      <c r="O29" s="2"/>
      <c r="P29" s="2"/>
      <c r="Q29" s="2"/>
      <c r="R29" s="2"/>
    </row>
    <row r="30" spans="1:18" s="1" customFormat="1" x14ac:dyDescent="0.25">
      <c r="A30" s="21"/>
      <c r="B30" s="26"/>
      <c r="C30" s="24"/>
      <c r="D30" s="37" t="s">
        <v>68</v>
      </c>
      <c r="E30" s="37">
        <v>1</v>
      </c>
      <c r="F30" s="23">
        <v>12</v>
      </c>
      <c r="G30" s="24">
        <v>4</v>
      </c>
      <c r="H30" s="24">
        <f t="shared" ref="H30:H32" si="0">G30*36</f>
        <v>144</v>
      </c>
      <c r="I30" s="21">
        <f t="shared" ref="I30:I32" si="1">F30*G30*16</f>
        <v>768</v>
      </c>
      <c r="J30" s="21">
        <f t="shared" ref="J30:J32" si="2">F30*G30*20</f>
        <v>960</v>
      </c>
      <c r="K30" s="21">
        <f t="shared" ref="K30:K32" si="3">G30*36*F30</f>
        <v>1728</v>
      </c>
      <c r="L30" s="25">
        <f t="shared" ref="L30:L32" si="4">G30/18</f>
        <v>0.22222222222222221</v>
      </c>
      <c r="M30" s="21"/>
      <c r="N30" s="2"/>
      <c r="O30" s="2"/>
      <c r="P30" s="2"/>
      <c r="Q30" s="2"/>
      <c r="R30" s="2"/>
    </row>
    <row r="31" spans="1:18" s="1" customFormat="1" x14ac:dyDescent="0.25">
      <c r="A31" s="21"/>
      <c r="B31" s="26"/>
      <c r="C31" s="24"/>
      <c r="D31" s="37"/>
      <c r="E31" s="23">
        <v>1</v>
      </c>
      <c r="F31" s="23">
        <v>12</v>
      </c>
      <c r="G31" s="24">
        <v>4</v>
      </c>
      <c r="H31" s="24">
        <f t="shared" si="0"/>
        <v>144</v>
      </c>
      <c r="I31" s="21">
        <f t="shared" si="1"/>
        <v>768</v>
      </c>
      <c r="J31" s="21">
        <f t="shared" si="2"/>
        <v>960</v>
      </c>
      <c r="K31" s="21">
        <f t="shared" si="3"/>
        <v>1728</v>
      </c>
      <c r="L31" s="25">
        <f t="shared" si="4"/>
        <v>0.22222222222222221</v>
      </c>
      <c r="M31" s="21"/>
      <c r="N31" s="2"/>
      <c r="O31" s="2"/>
      <c r="P31" s="2"/>
      <c r="Q31" s="2"/>
      <c r="R31" s="2"/>
    </row>
    <row r="32" spans="1:18" s="1" customFormat="1" x14ac:dyDescent="0.25">
      <c r="A32" s="21"/>
      <c r="B32" s="26"/>
      <c r="C32" s="23"/>
      <c r="D32" s="23"/>
      <c r="E32" s="23">
        <v>3</v>
      </c>
      <c r="F32" s="23">
        <v>36</v>
      </c>
      <c r="G32" s="24">
        <v>4</v>
      </c>
      <c r="H32" s="24">
        <f t="shared" si="0"/>
        <v>144</v>
      </c>
      <c r="I32" s="21">
        <f t="shared" si="1"/>
        <v>2304</v>
      </c>
      <c r="J32" s="21">
        <f t="shared" si="2"/>
        <v>2880</v>
      </c>
      <c r="K32" s="21">
        <f t="shared" si="3"/>
        <v>5184</v>
      </c>
      <c r="L32" s="25">
        <f t="shared" si="4"/>
        <v>0.22222222222222221</v>
      </c>
      <c r="M32" s="25"/>
      <c r="N32" s="2"/>
      <c r="O32" s="2"/>
      <c r="P32" s="2"/>
      <c r="Q32" s="2"/>
      <c r="R32" s="2"/>
    </row>
    <row r="33" spans="1:18" s="1" customFormat="1" x14ac:dyDescent="0.25">
      <c r="A33" s="28"/>
      <c r="B33" s="29"/>
      <c r="C33" s="30" t="s">
        <v>25</v>
      </c>
      <c r="D33" s="31"/>
      <c r="E33" s="31">
        <f t="shared" ref="E33:K33" si="5">E32+E31+E30+E29</f>
        <v>5</v>
      </c>
      <c r="F33" s="31">
        <f t="shared" si="5"/>
        <v>72</v>
      </c>
      <c r="G33" s="30">
        <f t="shared" si="5"/>
        <v>16</v>
      </c>
      <c r="H33" s="30">
        <f t="shared" si="5"/>
        <v>576</v>
      </c>
      <c r="I33" s="36">
        <f t="shared" si="5"/>
        <v>4608</v>
      </c>
      <c r="J33" s="28">
        <f t="shared" si="5"/>
        <v>5760</v>
      </c>
      <c r="K33" s="60">
        <f t="shared" si="5"/>
        <v>10368</v>
      </c>
      <c r="L33" s="28"/>
      <c r="M33" s="35">
        <f>L32+L31+L30+L29</f>
        <v>0.88888888888888884</v>
      </c>
      <c r="N33" s="2"/>
      <c r="O33" s="2"/>
      <c r="P33" s="2"/>
      <c r="Q33" s="2"/>
      <c r="R33" s="2"/>
    </row>
    <row r="34" spans="1:18" s="1" customFormat="1" x14ac:dyDescent="0.25">
      <c r="A34" s="21"/>
      <c r="B34" s="65" t="s">
        <v>21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7"/>
      <c r="N34" s="2"/>
      <c r="O34" s="2"/>
      <c r="P34" s="2"/>
      <c r="Q34" s="2"/>
      <c r="R34" s="2"/>
    </row>
    <row r="35" spans="1:18" ht="17.25" customHeight="1" x14ac:dyDescent="0.25">
      <c r="A35" s="21"/>
      <c r="B35" s="18"/>
      <c r="C35" s="21"/>
      <c r="D35" s="21" t="s">
        <v>28</v>
      </c>
      <c r="E35" s="23">
        <v>1</v>
      </c>
      <c r="F35" s="23">
        <v>12</v>
      </c>
      <c r="G35" s="24">
        <v>4</v>
      </c>
      <c r="H35" s="24">
        <f>G35*36</f>
        <v>144</v>
      </c>
      <c r="I35" s="21">
        <f>F35*G35*16</f>
        <v>768</v>
      </c>
      <c r="J35" s="21">
        <f>F35*G35*20</f>
        <v>960</v>
      </c>
      <c r="K35" s="21">
        <f>G35*36*F35</f>
        <v>1728</v>
      </c>
      <c r="L35" s="25">
        <f>G35/18</f>
        <v>0.22222222222222221</v>
      </c>
      <c r="M35" s="25"/>
      <c r="N35" s="2"/>
      <c r="O35" s="2"/>
      <c r="P35" s="2"/>
      <c r="Q35" s="2"/>
      <c r="R35" s="2"/>
    </row>
    <row r="36" spans="1:18" ht="21" customHeight="1" x14ac:dyDescent="0.25">
      <c r="A36" s="21"/>
      <c r="B36" s="32">
        <v>15966</v>
      </c>
      <c r="C36" s="27" t="s">
        <v>51</v>
      </c>
      <c r="D36" s="63" t="s">
        <v>28</v>
      </c>
      <c r="E36" s="23">
        <v>1</v>
      </c>
      <c r="F36" s="23">
        <v>12</v>
      </c>
      <c r="G36" s="24">
        <v>4</v>
      </c>
      <c r="H36" s="24">
        <f t="shared" ref="H36:H37" si="6">G36*36</f>
        <v>144</v>
      </c>
      <c r="I36" s="21">
        <f t="shared" ref="I36:I38" si="7">F36*G36*16</f>
        <v>768</v>
      </c>
      <c r="J36" s="21">
        <f t="shared" ref="J36:J38" si="8">F36*G36*20</f>
        <v>960</v>
      </c>
      <c r="K36" s="21">
        <f t="shared" ref="K36:K38" si="9">G36*36*F36</f>
        <v>1728</v>
      </c>
      <c r="L36" s="25">
        <f t="shared" ref="L36:L38" si="10">G36/18</f>
        <v>0.22222222222222221</v>
      </c>
      <c r="M36" s="21"/>
      <c r="N36" s="2"/>
      <c r="O36" s="2"/>
      <c r="P36" s="2"/>
      <c r="Q36" s="2"/>
      <c r="R36" s="2"/>
    </row>
    <row r="37" spans="1:18" ht="15.75" customHeight="1" x14ac:dyDescent="0.25">
      <c r="A37" s="21"/>
      <c r="B37" s="32"/>
      <c r="C37" s="27"/>
      <c r="D37" s="63" t="s">
        <v>50</v>
      </c>
      <c r="E37" s="23">
        <v>1</v>
      </c>
      <c r="F37" s="23">
        <v>12</v>
      </c>
      <c r="G37" s="24">
        <v>4</v>
      </c>
      <c r="H37" s="24">
        <f t="shared" si="6"/>
        <v>144</v>
      </c>
      <c r="I37" s="21">
        <f t="shared" si="7"/>
        <v>768</v>
      </c>
      <c r="J37" s="21">
        <f t="shared" si="8"/>
        <v>960</v>
      </c>
      <c r="K37" s="21">
        <f t="shared" si="9"/>
        <v>1728</v>
      </c>
      <c r="L37" s="25">
        <f t="shared" si="10"/>
        <v>0.22222222222222221</v>
      </c>
      <c r="M37" s="21"/>
      <c r="N37" s="2"/>
      <c r="O37" s="2"/>
      <c r="P37" s="2"/>
      <c r="Q37" s="2"/>
      <c r="R37" s="2"/>
    </row>
    <row r="38" spans="1:18" ht="15" customHeight="1" x14ac:dyDescent="0.25">
      <c r="A38" s="21"/>
      <c r="B38" s="26"/>
      <c r="C38" s="27"/>
      <c r="D38" s="45" t="s">
        <v>28</v>
      </c>
      <c r="E38" s="23">
        <v>1</v>
      </c>
      <c r="F38" s="23">
        <v>12</v>
      </c>
      <c r="G38" s="24">
        <v>4</v>
      </c>
      <c r="H38" s="24">
        <f>G38*36</f>
        <v>144</v>
      </c>
      <c r="I38" s="21">
        <f t="shared" si="7"/>
        <v>768</v>
      </c>
      <c r="J38" s="21">
        <f t="shared" si="8"/>
        <v>960</v>
      </c>
      <c r="K38" s="21">
        <f t="shared" si="9"/>
        <v>1728</v>
      </c>
      <c r="L38" s="25">
        <f t="shared" si="10"/>
        <v>0.22222222222222221</v>
      </c>
      <c r="M38" s="25"/>
    </row>
    <row r="39" spans="1:18" x14ac:dyDescent="0.25">
      <c r="A39" s="21"/>
      <c r="B39" s="29"/>
      <c r="C39" s="30" t="s">
        <v>25</v>
      </c>
      <c r="D39" s="31"/>
      <c r="E39" s="31">
        <f t="shared" ref="E39:J39" si="11">E38+E37+E36+E35</f>
        <v>4</v>
      </c>
      <c r="F39" s="31">
        <f t="shared" si="11"/>
        <v>48</v>
      </c>
      <c r="G39" s="30">
        <f t="shared" si="11"/>
        <v>16</v>
      </c>
      <c r="H39" s="30">
        <f t="shared" si="11"/>
        <v>576</v>
      </c>
      <c r="I39" s="36">
        <f t="shared" si="11"/>
        <v>3072</v>
      </c>
      <c r="J39" s="28">
        <f t="shared" si="11"/>
        <v>3840</v>
      </c>
      <c r="K39" s="28">
        <f>I39+J39</f>
        <v>6912</v>
      </c>
      <c r="L39" s="28"/>
      <c r="M39" s="35">
        <f>+L38+L37+L36+L35</f>
        <v>0.88888888888888884</v>
      </c>
    </row>
    <row r="40" spans="1:18" s="1" customFormat="1" x14ac:dyDescent="0.25">
      <c r="A40" s="62"/>
      <c r="B40" s="65" t="s">
        <v>55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7"/>
    </row>
    <row r="41" spans="1:18" s="1" customFormat="1" x14ac:dyDescent="0.25">
      <c r="A41" s="62"/>
      <c r="B41" s="29"/>
      <c r="C41" s="24" t="s">
        <v>56</v>
      </c>
      <c r="D41" s="37" t="s">
        <v>58</v>
      </c>
      <c r="E41" s="31">
        <v>2</v>
      </c>
      <c r="F41" s="31">
        <v>22</v>
      </c>
      <c r="G41" s="30">
        <v>4</v>
      </c>
      <c r="H41" s="30">
        <f>G41*36</f>
        <v>144</v>
      </c>
      <c r="I41" s="36">
        <f>F41*G41*16</f>
        <v>1408</v>
      </c>
      <c r="J41" s="28">
        <f>F41*G41*20</f>
        <v>1760</v>
      </c>
      <c r="K41" s="28">
        <f>F41*G41*36</f>
        <v>3168</v>
      </c>
      <c r="L41" s="28">
        <f>G41/18</f>
        <v>0.22222222222222221</v>
      </c>
      <c r="M41" s="35"/>
    </row>
    <row r="42" spans="1:18" s="1" customFormat="1" x14ac:dyDescent="0.25">
      <c r="A42" s="62"/>
      <c r="B42" s="29"/>
      <c r="C42" s="30"/>
      <c r="D42" s="31"/>
      <c r="E42" s="31"/>
      <c r="F42" s="31"/>
      <c r="G42" s="30"/>
      <c r="H42" s="30"/>
      <c r="I42" s="61"/>
      <c r="J42" s="28"/>
      <c r="K42" s="28"/>
      <c r="L42" s="28"/>
      <c r="M42" s="35"/>
    </row>
    <row r="43" spans="1:18" x14ac:dyDescent="0.25">
      <c r="A43" s="33"/>
      <c r="B43" s="65" t="s">
        <v>30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7"/>
    </row>
    <row r="44" spans="1:18" x14ac:dyDescent="0.25">
      <c r="A44" s="33"/>
      <c r="B44" s="21">
        <v>28510</v>
      </c>
      <c r="C44" s="21" t="s">
        <v>42</v>
      </c>
      <c r="D44" s="63" t="s">
        <v>49</v>
      </c>
      <c r="E44" s="23">
        <v>1</v>
      </c>
      <c r="F44" s="23">
        <v>12</v>
      </c>
      <c r="G44" s="24">
        <v>4</v>
      </c>
      <c r="H44" s="24">
        <f>G44*36</f>
        <v>144</v>
      </c>
      <c r="I44" s="21">
        <f>F44*G44*16</f>
        <v>768</v>
      </c>
      <c r="J44" s="21">
        <f>F44*G44*20</f>
        <v>960</v>
      </c>
      <c r="K44" s="21">
        <f>G44*36*F44</f>
        <v>1728</v>
      </c>
      <c r="L44" s="25">
        <f>G44/18</f>
        <v>0.22222222222222221</v>
      </c>
      <c r="M44" s="25"/>
    </row>
    <row r="45" spans="1:18" x14ac:dyDescent="0.25">
      <c r="A45" s="33"/>
      <c r="B45" s="32"/>
      <c r="C45" s="24"/>
      <c r="D45" s="63" t="s">
        <v>49</v>
      </c>
      <c r="E45" s="23">
        <v>1</v>
      </c>
      <c r="F45" s="23">
        <v>12</v>
      </c>
      <c r="G45" s="24">
        <v>4</v>
      </c>
      <c r="H45" s="24">
        <f t="shared" ref="H45:H48" si="12">G45*36</f>
        <v>144</v>
      </c>
      <c r="I45" s="21">
        <f t="shared" ref="I45:I48" si="13">F45*G45*16</f>
        <v>768</v>
      </c>
      <c r="J45" s="21">
        <f t="shared" ref="J45:J48" si="14">F45*G45*20</f>
        <v>960</v>
      </c>
      <c r="K45" s="21">
        <f t="shared" ref="K45:K48" si="15">G45*36*F45</f>
        <v>1728</v>
      </c>
      <c r="L45" s="25">
        <f t="shared" ref="L45:L48" si="16">G45/18</f>
        <v>0.22222222222222221</v>
      </c>
      <c r="M45" s="21"/>
    </row>
    <row r="46" spans="1:18" x14ac:dyDescent="0.25">
      <c r="A46" s="33"/>
      <c r="B46" s="26">
        <v>30085</v>
      </c>
      <c r="C46" s="27" t="s">
        <v>18</v>
      </c>
      <c r="D46" s="23"/>
      <c r="E46" s="23">
        <v>1</v>
      </c>
      <c r="F46" s="23">
        <v>12</v>
      </c>
      <c r="G46" s="24">
        <v>4</v>
      </c>
      <c r="H46" s="24">
        <f t="shared" si="12"/>
        <v>144</v>
      </c>
      <c r="I46" s="21">
        <f t="shared" si="13"/>
        <v>768</v>
      </c>
      <c r="J46" s="21">
        <f t="shared" si="14"/>
        <v>960</v>
      </c>
      <c r="K46" s="21">
        <f t="shared" si="15"/>
        <v>1728</v>
      </c>
      <c r="L46" s="25">
        <f t="shared" si="16"/>
        <v>0.22222222222222221</v>
      </c>
      <c r="M46" s="21"/>
    </row>
    <row r="47" spans="1:18" x14ac:dyDescent="0.25">
      <c r="A47" s="33"/>
      <c r="B47" s="41"/>
      <c r="C47" s="41"/>
      <c r="D47" s="43" t="s">
        <v>45</v>
      </c>
      <c r="E47" s="23">
        <v>1</v>
      </c>
      <c r="F47" s="23">
        <v>12</v>
      </c>
      <c r="G47" s="24">
        <v>4</v>
      </c>
      <c r="H47" s="24">
        <f t="shared" si="12"/>
        <v>144</v>
      </c>
      <c r="I47" s="21">
        <f t="shared" si="13"/>
        <v>768</v>
      </c>
      <c r="J47" s="21">
        <f t="shared" si="14"/>
        <v>960</v>
      </c>
      <c r="K47" s="21">
        <f t="shared" si="15"/>
        <v>1728</v>
      </c>
      <c r="L47" s="25">
        <f t="shared" si="16"/>
        <v>0.22222222222222221</v>
      </c>
      <c r="M47" s="25"/>
    </row>
    <row r="48" spans="1:18" s="1" customFormat="1" x14ac:dyDescent="0.25">
      <c r="A48" s="33"/>
      <c r="B48" s="26"/>
      <c r="C48" s="27" t="s">
        <v>52</v>
      </c>
      <c r="D48" s="43" t="s">
        <v>45</v>
      </c>
      <c r="E48" s="23">
        <v>1</v>
      </c>
      <c r="F48" s="37">
        <v>12</v>
      </c>
      <c r="G48" s="24">
        <v>4</v>
      </c>
      <c r="H48" s="24">
        <f t="shared" si="12"/>
        <v>144</v>
      </c>
      <c r="I48" s="21">
        <f t="shared" si="13"/>
        <v>768</v>
      </c>
      <c r="J48" s="21">
        <f t="shared" si="14"/>
        <v>960</v>
      </c>
      <c r="K48" s="21">
        <f t="shared" si="15"/>
        <v>1728</v>
      </c>
      <c r="L48" s="25">
        <f t="shared" si="16"/>
        <v>0.22222222222222221</v>
      </c>
      <c r="M48" s="25"/>
    </row>
    <row r="49" spans="1:13" x14ac:dyDescent="0.25">
      <c r="A49" s="33"/>
      <c r="B49" s="29"/>
      <c r="C49" s="30" t="s">
        <v>25</v>
      </c>
      <c r="D49" s="31"/>
      <c r="E49" s="31">
        <f t="shared" ref="E49:J49" si="17">E47+E46+E45+E44+E48</f>
        <v>5</v>
      </c>
      <c r="F49" s="31">
        <f t="shared" si="17"/>
        <v>60</v>
      </c>
      <c r="G49" s="30">
        <f t="shared" si="17"/>
        <v>20</v>
      </c>
      <c r="H49" s="30">
        <f t="shared" si="17"/>
        <v>720</v>
      </c>
      <c r="I49" s="36">
        <f t="shared" si="17"/>
        <v>3840</v>
      </c>
      <c r="J49" s="28">
        <f t="shared" si="17"/>
        <v>4800</v>
      </c>
      <c r="K49" s="60">
        <f>I49+J49+K48</f>
        <v>10368</v>
      </c>
      <c r="L49" s="28"/>
      <c r="M49" s="35">
        <f>+L47+L46+L45+L44+L48</f>
        <v>1.1111111111111112</v>
      </c>
    </row>
    <row r="50" spans="1:13" ht="15" customHeight="1" x14ac:dyDescent="0.25">
      <c r="A50" s="33"/>
      <c r="B50" s="44"/>
      <c r="C50" s="68" t="s">
        <v>31</v>
      </c>
      <c r="D50" s="69"/>
      <c r="E50" s="69"/>
      <c r="F50" s="69"/>
      <c r="G50" s="69"/>
      <c r="H50" s="69"/>
      <c r="I50" s="69"/>
      <c r="J50" s="69"/>
      <c r="K50" s="69"/>
      <c r="L50" s="69"/>
      <c r="M50" s="70"/>
    </row>
    <row r="51" spans="1:13" x14ac:dyDescent="0.25">
      <c r="A51" s="33"/>
      <c r="B51" s="21">
        <v>781</v>
      </c>
      <c r="C51" s="21" t="s">
        <v>39</v>
      </c>
      <c r="D51" s="63" t="s">
        <v>44</v>
      </c>
      <c r="E51" s="37">
        <v>1</v>
      </c>
      <c r="F51" s="23">
        <v>12</v>
      </c>
      <c r="G51" s="24">
        <v>4</v>
      </c>
      <c r="H51" s="24">
        <f>G51*36</f>
        <v>144</v>
      </c>
      <c r="I51" s="21">
        <f>F51*G51*16</f>
        <v>768</v>
      </c>
      <c r="J51" s="21">
        <f>F51*G51*20</f>
        <v>960</v>
      </c>
      <c r="K51" s="21">
        <f>G51*36*F51</f>
        <v>1728</v>
      </c>
      <c r="L51" s="25">
        <f>G51/18</f>
        <v>0.22222222222222221</v>
      </c>
      <c r="M51" s="25"/>
    </row>
    <row r="52" spans="1:13" x14ac:dyDescent="0.25">
      <c r="B52" s="26"/>
      <c r="E52" s="23">
        <v>1</v>
      </c>
      <c r="F52" s="23">
        <v>12</v>
      </c>
      <c r="G52" s="24">
        <v>4</v>
      </c>
      <c r="H52" s="24">
        <f t="shared" ref="H52:H71" si="18">G52*36</f>
        <v>144</v>
      </c>
      <c r="I52" s="21">
        <f t="shared" ref="I52:I71" si="19">F52*G52*16</f>
        <v>768</v>
      </c>
      <c r="J52" s="21">
        <f t="shared" ref="J52:J71" si="20">F52*G52*20</f>
        <v>960</v>
      </c>
      <c r="K52" s="21">
        <f t="shared" ref="K52:K71" si="21">G52*36*F52</f>
        <v>1728</v>
      </c>
      <c r="L52" s="25">
        <f t="shared" ref="L52:L71" si="22">G52/18</f>
        <v>0.22222222222222221</v>
      </c>
      <c r="M52" s="21"/>
    </row>
    <row r="53" spans="1:13" ht="30" x14ac:dyDescent="0.25">
      <c r="B53" s="64">
        <v>39290</v>
      </c>
      <c r="C53" s="45" t="s">
        <v>67</v>
      </c>
      <c r="D53" s="23"/>
      <c r="E53" s="23">
        <v>1</v>
      </c>
      <c r="F53" s="23">
        <v>12</v>
      </c>
      <c r="G53" s="24">
        <v>4</v>
      </c>
      <c r="H53" s="24">
        <f t="shared" si="18"/>
        <v>144</v>
      </c>
      <c r="I53" s="21">
        <f t="shared" si="19"/>
        <v>768</v>
      </c>
      <c r="J53" s="21">
        <f t="shared" si="20"/>
        <v>960</v>
      </c>
      <c r="K53" s="21">
        <f t="shared" si="21"/>
        <v>1728</v>
      </c>
      <c r="L53" s="25">
        <f t="shared" si="22"/>
        <v>0.22222222222222221</v>
      </c>
      <c r="M53" s="21"/>
    </row>
    <row r="54" spans="1:13" x14ac:dyDescent="0.25">
      <c r="B54" s="26">
        <v>38213</v>
      </c>
      <c r="C54" s="27" t="s">
        <v>48</v>
      </c>
      <c r="D54" s="37"/>
      <c r="E54" s="37">
        <v>1</v>
      </c>
      <c r="F54" s="23">
        <v>12</v>
      </c>
      <c r="G54" s="24">
        <v>4</v>
      </c>
      <c r="H54" s="24">
        <f t="shared" si="18"/>
        <v>144</v>
      </c>
      <c r="I54" s="21">
        <f t="shared" si="19"/>
        <v>768</v>
      </c>
      <c r="J54" s="21">
        <f t="shared" si="20"/>
        <v>960</v>
      </c>
      <c r="K54" s="21">
        <f t="shared" si="21"/>
        <v>1728</v>
      </c>
      <c r="L54" s="25">
        <f t="shared" si="22"/>
        <v>0.22222222222222221</v>
      </c>
      <c r="M54" s="25"/>
    </row>
    <row r="55" spans="1:13" s="1" customFormat="1" x14ac:dyDescent="0.25">
      <c r="B55" s="26">
        <v>21558</v>
      </c>
      <c r="C55" s="23" t="s">
        <v>41</v>
      </c>
      <c r="D55" s="37" t="s">
        <v>6</v>
      </c>
      <c r="E55" s="37">
        <v>1</v>
      </c>
      <c r="F55" s="23">
        <v>12</v>
      </c>
      <c r="G55" s="24">
        <v>4</v>
      </c>
      <c r="H55" s="24">
        <f t="shared" si="18"/>
        <v>144</v>
      </c>
      <c r="I55" s="21">
        <f t="shared" si="19"/>
        <v>768</v>
      </c>
      <c r="J55" s="21">
        <f t="shared" si="20"/>
        <v>960</v>
      </c>
      <c r="K55" s="21">
        <f t="shared" si="21"/>
        <v>1728</v>
      </c>
      <c r="L55" s="25">
        <f t="shared" si="22"/>
        <v>0.22222222222222221</v>
      </c>
      <c r="M55" s="25"/>
    </row>
    <row r="56" spans="1:13" s="1" customFormat="1" x14ac:dyDescent="0.25">
      <c r="B56" s="26"/>
      <c r="C56" s="23"/>
      <c r="D56" s="23"/>
      <c r="E56" s="23">
        <v>1</v>
      </c>
      <c r="F56" s="23">
        <v>12</v>
      </c>
      <c r="G56" s="24">
        <v>4</v>
      </c>
      <c r="H56" s="24">
        <f t="shared" si="18"/>
        <v>144</v>
      </c>
      <c r="I56" s="21">
        <f t="shared" si="19"/>
        <v>768</v>
      </c>
      <c r="J56" s="21">
        <f t="shared" si="20"/>
        <v>960</v>
      </c>
      <c r="K56" s="21">
        <f t="shared" si="21"/>
        <v>1728</v>
      </c>
      <c r="L56" s="25">
        <f t="shared" si="22"/>
        <v>0.22222222222222221</v>
      </c>
      <c r="M56" s="25"/>
    </row>
    <row r="57" spans="1:13" s="1" customFormat="1" x14ac:dyDescent="0.25">
      <c r="B57" s="26"/>
      <c r="C57" s="23" t="s">
        <v>59</v>
      </c>
      <c r="D57" s="37" t="s">
        <v>4</v>
      </c>
      <c r="E57" s="23">
        <v>1</v>
      </c>
      <c r="F57" s="23">
        <v>12</v>
      </c>
      <c r="G57" s="24">
        <v>4</v>
      </c>
      <c r="H57" s="24">
        <f t="shared" si="18"/>
        <v>144</v>
      </c>
      <c r="I57" s="21">
        <f t="shared" si="19"/>
        <v>768</v>
      </c>
      <c r="J57" s="21">
        <f t="shared" si="20"/>
        <v>960</v>
      </c>
      <c r="K57" s="21">
        <f t="shared" si="21"/>
        <v>1728</v>
      </c>
      <c r="L57" s="25">
        <f t="shared" si="22"/>
        <v>0.22222222222222221</v>
      </c>
      <c r="M57" s="25"/>
    </row>
    <row r="58" spans="1:13" s="1" customFormat="1" x14ac:dyDescent="0.25">
      <c r="B58" s="26"/>
      <c r="C58" s="23"/>
      <c r="D58" s="23"/>
      <c r="E58" s="23">
        <v>1</v>
      </c>
      <c r="F58" s="23">
        <v>12</v>
      </c>
      <c r="G58" s="24">
        <v>4</v>
      </c>
      <c r="H58" s="24">
        <f t="shared" si="18"/>
        <v>144</v>
      </c>
      <c r="I58" s="21">
        <f t="shared" si="19"/>
        <v>768</v>
      </c>
      <c r="J58" s="21">
        <f t="shared" si="20"/>
        <v>960</v>
      </c>
      <c r="K58" s="21">
        <f t="shared" si="21"/>
        <v>1728</v>
      </c>
      <c r="L58" s="25">
        <f t="shared" si="22"/>
        <v>0.22222222222222221</v>
      </c>
      <c r="M58" s="25"/>
    </row>
    <row r="59" spans="1:13" s="1" customFormat="1" x14ac:dyDescent="0.25">
      <c r="B59" s="26"/>
      <c r="C59" s="23"/>
      <c r="D59" s="23"/>
      <c r="E59" s="23">
        <v>1</v>
      </c>
      <c r="F59" s="23">
        <v>12</v>
      </c>
      <c r="G59" s="24">
        <v>4</v>
      </c>
      <c r="H59" s="24">
        <f t="shared" si="18"/>
        <v>144</v>
      </c>
      <c r="I59" s="21">
        <f t="shared" si="19"/>
        <v>768</v>
      </c>
      <c r="J59" s="21">
        <f t="shared" si="20"/>
        <v>960</v>
      </c>
      <c r="K59" s="21">
        <f t="shared" si="21"/>
        <v>1728</v>
      </c>
      <c r="L59" s="25">
        <f t="shared" si="22"/>
        <v>0.22222222222222221</v>
      </c>
      <c r="M59" s="25"/>
    </row>
    <row r="60" spans="1:13" s="1" customFormat="1" x14ac:dyDescent="0.25">
      <c r="B60" s="26"/>
      <c r="C60" s="37" t="s">
        <v>66</v>
      </c>
      <c r="D60" s="37" t="s">
        <v>60</v>
      </c>
      <c r="E60" s="37">
        <v>1</v>
      </c>
      <c r="F60" s="23">
        <v>12</v>
      </c>
      <c r="G60" s="24">
        <v>4</v>
      </c>
      <c r="H60" s="24">
        <f t="shared" si="18"/>
        <v>144</v>
      </c>
      <c r="I60" s="21">
        <f t="shared" si="19"/>
        <v>768</v>
      </c>
      <c r="J60" s="21">
        <f t="shared" si="20"/>
        <v>960</v>
      </c>
      <c r="K60" s="21">
        <f t="shared" si="21"/>
        <v>1728</v>
      </c>
      <c r="L60" s="25">
        <f t="shared" si="22"/>
        <v>0.22222222222222221</v>
      </c>
      <c r="M60" s="25"/>
    </row>
    <row r="61" spans="1:13" s="1" customFormat="1" x14ac:dyDescent="0.25">
      <c r="B61" s="26"/>
      <c r="C61" s="23" t="s">
        <v>62</v>
      </c>
      <c r="D61" s="37" t="s">
        <v>64</v>
      </c>
      <c r="E61" s="37">
        <v>1</v>
      </c>
      <c r="F61" s="23">
        <v>12</v>
      </c>
      <c r="G61" s="24">
        <v>4</v>
      </c>
      <c r="H61" s="24">
        <f t="shared" si="18"/>
        <v>144</v>
      </c>
      <c r="I61" s="21">
        <f t="shared" si="19"/>
        <v>768</v>
      </c>
      <c r="J61" s="21">
        <f t="shared" si="20"/>
        <v>960</v>
      </c>
      <c r="K61" s="21">
        <f t="shared" si="21"/>
        <v>1728</v>
      </c>
      <c r="L61" s="25">
        <f t="shared" si="22"/>
        <v>0.22222222222222221</v>
      </c>
      <c r="M61" s="25"/>
    </row>
    <row r="62" spans="1:13" s="1" customFormat="1" x14ac:dyDescent="0.25">
      <c r="B62" s="26"/>
      <c r="C62" s="23"/>
      <c r="D62" s="23"/>
      <c r="E62" s="23">
        <v>1</v>
      </c>
      <c r="F62" s="23">
        <v>12</v>
      </c>
      <c r="G62" s="24">
        <v>4</v>
      </c>
      <c r="H62" s="24">
        <f t="shared" si="18"/>
        <v>144</v>
      </c>
      <c r="I62" s="21">
        <f t="shared" si="19"/>
        <v>768</v>
      </c>
      <c r="J62" s="21">
        <f t="shared" si="20"/>
        <v>960</v>
      </c>
      <c r="K62" s="21">
        <f t="shared" si="21"/>
        <v>1728</v>
      </c>
      <c r="L62" s="25">
        <f t="shared" si="22"/>
        <v>0.22222222222222221</v>
      </c>
      <c r="M62" s="25"/>
    </row>
    <row r="63" spans="1:13" s="1" customFormat="1" x14ac:dyDescent="0.25">
      <c r="B63" s="26"/>
      <c r="C63" s="23" t="s">
        <v>47</v>
      </c>
      <c r="D63" s="37" t="s">
        <v>50</v>
      </c>
      <c r="E63" s="23">
        <v>1</v>
      </c>
      <c r="F63" s="23">
        <v>12</v>
      </c>
      <c r="G63" s="24">
        <v>4</v>
      </c>
      <c r="H63" s="24">
        <f t="shared" si="18"/>
        <v>144</v>
      </c>
      <c r="I63" s="21">
        <f t="shared" si="19"/>
        <v>768</v>
      </c>
      <c r="J63" s="21">
        <f t="shared" si="20"/>
        <v>960</v>
      </c>
      <c r="K63" s="21">
        <f t="shared" si="21"/>
        <v>1728</v>
      </c>
      <c r="L63" s="25">
        <f t="shared" si="22"/>
        <v>0.22222222222222221</v>
      </c>
      <c r="M63" s="25"/>
    </row>
    <row r="64" spans="1:13" s="1" customFormat="1" x14ac:dyDescent="0.25">
      <c r="B64" s="26"/>
      <c r="C64" s="23"/>
      <c r="D64" s="23"/>
      <c r="E64" s="23">
        <v>1</v>
      </c>
      <c r="F64" s="23">
        <v>12</v>
      </c>
      <c r="G64" s="24">
        <v>4</v>
      </c>
      <c r="H64" s="24">
        <f t="shared" si="18"/>
        <v>144</v>
      </c>
      <c r="I64" s="21">
        <f t="shared" si="19"/>
        <v>768</v>
      </c>
      <c r="J64" s="21">
        <f t="shared" si="20"/>
        <v>960</v>
      </c>
      <c r="K64" s="21">
        <f t="shared" si="21"/>
        <v>1728</v>
      </c>
      <c r="L64" s="25">
        <f t="shared" si="22"/>
        <v>0.22222222222222221</v>
      </c>
      <c r="M64" s="25"/>
    </row>
    <row r="65" spans="2:13" s="1" customFormat="1" x14ac:dyDescent="0.25">
      <c r="B65" s="26"/>
      <c r="C65" s="23"/>
      <c r="D65" s="23"/>
      <c r="E65" s="23">
        <v>2</v>
      </c>
      <c r="F65" s="37">
        <v>28</v>
      </c>
      <c r="G65" s="45">
        <v>2</v>
      </c>
      <c r="H65" s="45">
        <f t="shared" si="18"/>
        <v>72</v>
      </c>
      <c r="I65" s="21">
        <f t="shared" si="19"/>
        <v>896</v>
      </c>
      <c r="J65" s="21">
        <f t="shared" si="20"/>
        <v>1120</v>
      </c>
      <c r="K65" s="21">
        <f t="shared" si="21"/>
        <v>2016</v>
      </c>
      <c r="L65" s="25">
        <f t="shared" si="22"/>
        <v>0.1111111111111111</v>
      </c>
      <c r="M65" s="25"/>
    </row>
    <row r="66" spans="2:13" s="1" customFormat="1" x14ac:dyDescent="0.25">
      <c r="B66" s="26"/>
      <c r="C66" s="23"/>
      <c r="D66" s="23"/>
      <c r="E66" s="23">
        <v>1</v>
      </c>
      <c r="F66" s="23">
        <v>12</v>
      </c>
      <c r="G66" s="24">
        <v>4</v>
      </c>
      <c r="H66" s="24">
        <f t="shared" si="18"/>
        <v>144</v>
      </c>
      <c r="I66" s="21">
        <f t="shared" si="19"/>
        <v>768</v>
      </c>
      <c r="J66" s="21">
        <f t="shared" si="20"/>
        <v>960</v>
      </c>
      <c r="K66" s="21">
        <f t="shared" si="21"/>
        <v>1728</v>
      </c>
      <c r="L66" s="25">
        <f t="shared" si="22"/>
        <v>0.22222222222222221</v>
      </c>
      <c r="M66" s="25"/>
    </row>
    <row r="67" spans="2:13" s="1" customFormat="1" x14ac:dyDescent="0.25">
      <c r="B67" s="26"/>
      <c r="C67" s="23"/>
      <c r="D67" s="23"/>
      <c r="E67" s="23">
        <v>1</v>
      </c>
      <c r="F67" s="23">
        <v>12</v>
      </c>
      <c r="G67" s="24">
        <v>4</v>
      </c>
      <c r="H67" s="24">
        <f t="shared" si="18"/>
        <v>144</v>
      </c>
      <c r="I67" s="21">
        <f t="shared" si="19"/>
        <v>768</v>
      </c>
      <c r="J67" s="21">
        <f t="shared" si="20"/>
        <v>960</v>
      </c>
      <c r="K67" s="21">
        <f t="shared" si="21"/>
        <v>1728</v>
      </c>
      <c r="L67" s="25">
        <f t="shared" si="22"/>
        <v>0.22222222222222221</v>
      </c>
      <c r="M67" s="25"/>
    </row>
    <row r="68" spans="2:13" s="1" customFormat="1" x14ac:dyDescent="0.25">
      <c r="B68" s="26"/>
      <c r="C68" s="23"/>
      <c r="D68" s="23"/>
      <c r="E68" s="23">
        <v>1</v>
      </c>
      <c r="F68" s="23">
        <v>12</v>
      </c>
      <c r="G68" s="24">
        <v>4</v>
      </c>
      <c r="H68" s="24">
        <f t="shared" si="18"/>
        <v>144</v>
      </c>
      <c r="I68" s="21">
        <f t="shared" si="19"/>
        <v>768</v>
      </c>
      <c r="J68" s="21">
        <f t="shared" si="20"/>
        <v>960</v>
      </c>
      <c r="K68" s="21">
        <f t="shared" si="21"/>
        <v>1728</v>
      </c>
      <c r="L68" s="25">
        <f t="shared" si="22"/>
        <v>0.22222222222222221</v>
      </c>
      <c r="M68" s="25"/>
    </row>
    <row r="69" spans="2:13" s="1" customFormat="1" x14ac:dyDescent="0.25">
      <c r="B69" s="26"/>
      <c r="C69" s="23"/>
      <c r="D69" s="23"/>
      <c r="E69" s="23">
        <v>1</v>
      </c>
      <c r="F69" s="23">
        <v>12</v>
      </c>
      <c r="G69" s="24">
        <v>4</v>
      </c>
      <c r="H69" s="24">
        <f t="shared" si="18"/>
        <v>144</v>
      </c>
      <c r="I69" s="21">
        <f t="shared" si="19"/>
        <v>768</v>
      </c>
      <c r="J69" s="21">
        <f t="shared" si="20"/>
        <v>960</v>
      </c>
      <c r="K69" s="21">
        <f t="shared" si="21"/>
        <v>1728</v>
      </c>
      <c r="L69" s="25">
        <f t="shared" si="22"/>
        <v>0.22222222222222221</v>
      </c>
      <c r="M69" s="25"/>
    </row>
    <row r="70" spans="2:13" s="1" customFormat="1" x14ac:dyDescent="0.25">
      <c r="B70" s="26"/>
      <c r="C70" s="23"/>
      <c r="D70" s="23"/>
      <c r="E70" s="23">
        <v>1</v>
      </c>
      <c r="F70" s="23">
        <v>12</v>
      </c>
      <c r="G70" s="24">
        <v>4</v>
      </c>
      <c r="H70" s="24">
        <f t="shared" si="18"/>
        <v>144</v>
      </c>
      <c r="I70" s="21">
        <f t="shared" si="19"/>
        <v>768</v>
      </c>
      <c r="J70" s="21">
        <f t="shared" si="20"/>
        <v>960</v>
      </c>
      <c r="K70" s="21">
        <f t="shared" si="21"/>
        <v>1728</v>
      </c>
      <c r="L70" s="25">
        <f t="shared" si="22"/>
        <v>0.22222222222222221</v>
      </c>
      <c r="M70" s="25"/>
    </row>
    <row r="71" spans="2:13" s="1" customFormat="1" x14ac:dyDescent="0.25">
      <c r="B71" s="26"/>
      <c r="C71" s="23"/>
      <c r="D71" s="23"/>
      <c r="E71" s="23">
        <v>1</v>
      </c>
      <c r="F71" s="37">
        <v>12</v>
      </c>
      <c r="G71" s="24">
        <v>4</v>
      </c>
      <c r="H71" s="24">
        <f t="shared" si="18"/>
        <v>144</v>
      </c>
      <c r="I71" s="21">
        <f t="shared" si="19"/>
        <v>768</v>
      </c>
      <c r="J71" s="21">
        <f t="shared" si="20"/>
        <v>960</v>
      </c>
      <c r="K71" s="21">
        <f t="shared" si="21"/>
        <v>1728</v>
      </c>
      <c r="L71" s="25">
        <f t="shared" si="22"/>
        <v>0.22222222222222221</v>
      </c>
      <c r="M71" s="25"/>
    </row>
    <row r="72" spans="2:13" x14ac:dyDescent="0.25">
      <c r="B72" s="29"/>
      <c r="C72" s="30" t="s">
        <v>25</v>
      </c>
      <c r="D72" s="31"/>
      <c r="E72" s="31">
        <f t="shared" ref="E72:J72" si="23">E68+E67+E66+E65+E64+E63+E62+E61+E60+E59+E58+E57+E56+E55+E54+E53+E52+E51+E71+E70+E69</f>
        <v>22</v>
      </c>
      <c r="F72" s="31">
        <f t="shared" si="23"/>
        <v>268</v>
      </c>
      <c r="G72" s="30">
        <f t="shared" si="23"/>
        <v>82</v>
      </c>
      <c r="H72" s="30">
        <f t="shared" si="23"/>
        <v>2952</v>
      </c>
      <c r="I72" s="36">
        <f t="shared" si="23"/>
        <v>16256</v>
      </c>
      <c r="J72" s="28">
        <f t="shared" si="23"/>
        <v>20320</v>
      </c>
      <c r="K72" s="60">
        <f>K68+K67+K66+K65+K64+K63+K62+K61+K60+K59+K58+K57+K56+K55+K54+K53+K52+K51+K69+K70+K71</f>
        <v>36576</v>
      </c>
      <c r="L72" s="28"/>
      <c r="M72" s="35">
        <f>L68+L67+L66+L65+L64+L63+L62+L61+L60+L59+L58+L57+L56+L55+L54+L53+L52+L51+L69+L70+L71</f>
        <v>4.5555555555555562</v>
      </c>
    </row>
    <row r="73" spans="2:13" x14ac:dyDescent="0.25">
      <c r="B73" s="65" t="s">
        <v>32</v>
      </c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7"/>
    </row>
    <row r="74" spans="2:13" x14ac:dyDescent="0.25">
      <c r="B74" s="21">
        <v>33689</v>
      </c>
      <c r="C74" s="21" t="s">
        <v>39</v>
      </c>
      <c r="D74" s="63" t="s">
        <v>43</v>
      </c>
      <c r="E74" s="37">
        <v>1</v>
      </c>
      <c r="F74" s="23">
        <v>12</v>
      </c>
      <c r="G74" s="24">
        <v>4</v>
      </c>
      <c r="H74" s="24">
        <f>G74*36</f>
        <v>144</v>
      </c>
      <c r="I74" s="21">
        <f>F74*G74*16</f>
        <v>768</v>
      </c>
      <c r="J74" s="21">
        <f>F74*G74*20</f>
        <v>960</v>
      </c>
      <c r="K74" s="21">
        <f>G74*36*F74</f>
        <v>1728</v>
      </c>
      <c r="L74" s="25">
        <f>G74/18</f>
        <v>0.22222222222222221</v>
      </c>
      <c r="M74" s="25"/>
    </row>
    <row r="75" spans="2:13" x14ac:dyDescent="0.25">
      <c r="B75" s="26"/>
      <c r="C75" s="24"/>
      <c r="D75" s="37" t="s">
        <v>43</v>
      </c>
      <c r="E75" s="37">
        <v>1</v>
      </c>
      <c r="F75" s="23">
        <v>12</v>
      </c>
      <c r="G75" s="24">
        <v>4</v>
      </c>
      <c r="H75" s="24">
        <f t="shared" ref="H75:H107" si="24">G75*36</f>
        <v>144</v>
      </c>
      <c r="I75" s="21">
        <f t="shared" ref="I75:I107" si="25">F75*G75*16</f>
        <v>768</v>
      </c>
      <c r="J75" s="21">
        <f t="shared" ref="J75:J107" si="26">F75*G75*20</f>
        <v>960</v>
      </c>
      <c r="K75" s="21">
        <f t="shared" ref="K75:K107" si="27">G75*36*F75</f>
        <v>1728</v>
      </c>
      <c r="L75" s="25">
        <f t="shared" ref="L75:L107" si="28">G75/18</f>
        <v>0.22222222222222221</v>
      </c>
      <c r="M75" s="21"/>
    </row>
    <row r="76" spans="2:13" x14ac:dyDescent="0.25">
      <c r="B76" s="26"/>
      <c r="C76" s="24"/>
      <c r="D76" s="37" t="s">
        <v>44</v>
      </c>
      <c r="E76" s="37">
        <v>1</v>
      </c>
      <c r="F76" s="23">
        <v>12</v>
      </c>
      <c r="G76" s="24">
        <v>4</v>
      </c>
      <c r="H76" s="24">
        <f t="shared" si="24"/>
        <v>144</v>
      </c>
      <c r="I76" s="21">
        <f t="shared" si="25"/>
        <v>768</v>
      </c>
      <c r="J76" s="21">
        <f t="shared" si="26"/>
        <v>960</v>
      </c>
      <c r="K76" s="21">
        <f t="shared" si="27"/>
        <v>1728</v>
      </c>
      <c r="L76" s="25">
        <f t="shared" si="28"/>
        <v>0.22222222222222221</v>
      </c>
      <c r="M76" s="21"/>
    </row>
    <row r="77" spans="2:13" x14ac:dyDescent="0.25">
      <c r="B77" s="26"/>
      <c r="C77" s="23"/>
      <c r="D77" s="37" t="s">
        <v>44</v>
      </c>
      <c r="E77" s="37">
        <v>1</v>
      </c>
      <c r="F77" s="23">
        <v>12</v>
      </c>
      <c r="G77" s="24">
        <v>4</v>
      </c>
      <c r="H77" s="24">
        <f t="shared" si="24"/>
        <v>144</v>
      </c>
      <c r="I77" s="21">
        <f t="shared" si="25"/>
        <v>768</v>
      </c>
      <c r="J77" s="21">
        <f t="shared" si="26"/>
        <v>960</v>
      </c>
      <c r="K77" s="21">
        <f t="shared" si="27"/>
        <v>1728</v>
      </c>
      <c r="L77" s="25">
        <f t="shared" si="28"/>
        <v>0.22222222222222221</v>
      </c>
      <c r="M77" s="25"/>
    </row>
    <row r="78" spans="2:13" x14ac:dyDescent="0.25">
      <c r="B78" s="26"/>
      <c r="C78" s="23"/>
      <c r="D78" s="37" t="s">
        <v>44</v>
      </c>
      <c r="E78" s="37">
        <v>1</v>
      </c>
      <c r="F78" s="23">
        <v>12</v>
      </c>
      <c r="G78" s="24">
        <v>4</v>
      </c>
      <c r="H78" s="24">
        <f t="shared" si="24"/>
        <v>144</v>
      </c>
      <c r="I78" s="21">
        <f t="shared" si="25"/>
        <v>768</v>
      </c>
      <c r="J78" s="21">
        <f t="shared" si="26"/>
        <v>960</v>
      </c>
      <c r="K78" s="21">
        <f t="shared" si="27"/>
        <v>1728</v>
      </c>
      <c r="L78" s="25">
        <f t="shared" si="28"/>
        <v>0.22222222222222221</v>
      </c>
      <c r="M78" s="25"/>
    </row>
    <row r="79" spans="2:13" x14ac:dyDescent="0.25">
      <c r="B79" s="26"/>
      <c r="C79" s="23"/>
      <c r="D79" s="23"/>
      <c r="E79" s="23"/>
      <c r="F79" s="23"/>
      <c r="G79" s="24">
        <v>4</v>
      </c>
      <c r="H79" s="24">
        <f t="shared" si="24"/>
        <v>144</v>
      </c>
      <c r="I79" s="21">
        <f t="shared" si="25"/>
        <v>0</v>
      </c>
      <c r="J79" s="21">
        <f t="shared" si="26"/>
        <v>0</v>
      </c>
      <c r="K79" s="21">
        <f t="shared" si="27"/>
        <v>0</v>
      </c>
      <c r="L79" s="25">
        <f t="shared" si="28"/>
        <v>0.22222222222222221</v>
      </c>
      <c r="M79" s="25"/>
    </row>
    <row r="80" spans="2:13" x14ac:dyDescent="0.25">
      <c r="B80" s="41"/>
      <c r="C80" s="3" t="s">
        <v>66</v>
      </c>
      <c r="D80" s="37" t="s">
        <v>61</v>
      </c>
      <c r="E80" s="37">
        <v>1</v>
      </c>
      <c r="F80" s="23">
        <v>12</v>
      </c>
      <c r="G80" s="24">
        <v>4</v>
      </c>
      <c r="H80" s="24">
        <f t="shared" si="24"/>
        <v>144</v>
      </c>
      <c r="I80" s="21">
        <f t="shared" si="25"/>
        <v>768</v>
      </c>
      <c r="J80" s="21">
        <f t="shared" si="26"/>
        <v>960</v>
      </c>
      <c r="K80" s="21">
        <f t="shared" si="27"/>
        <v>1728</v>
      </c>
      <c r="L80" s="25">
        <f t="shared" si="28"/>
        <v>0.22222222222222221</v>
      </c>
      <c r="M80" s="25"/>
    </row>
    <row r="81" spans="2:13" x14ac:dyDescent="0.25">
      <c r="B81" s="26"/>
      <c r="C81" s="23"/>
      <c r="D81" s="23"/>
      <c r="E81" s="37">
        <v>1</v>
      </c>
      <c r="F81" s="23">
        <v>12</v>
      </c>
      <c r="G81" s="24">
        <v>4</v>
      </c>
      <c r="H81" s="24">
        <f t="shared" si="24"/>
        <v>144</v>
      </c>
      <c r="I81" s="21">
        <f t="shared" si="25"/>
        <v>768</v>
      </c>
      <c r="J81" s="21">
        <f t="shared" si="26"/>
        <v>960</v>
      </c>
      <c r="K81" s="21">
        <f t="shared" si="27"/>
        <v>1728</v>
      </c>
      <c r="L81" s="25">
        <f t="shared" si="28"/>
        <v>0.22222222222222221</v>
      </c>
      <c r="M81" s="25"/>
    </row>
    <row r="82" spans="2:13" x14ac:dyDescent="0.25">
      <c r="B82" s="26"/>
      <c r="C82" s="23" t="s">
        <v>59</v>
      </c>
      <c r="D82" s="37" t="s">
        <v>4</v>
      </c>
      <c r="E82" s="37">
        <v>1</v>
      </c>
      <c r="F82" s="23">
        <v>12</v>
      </c>
      <c r="G82" s="24">
        <v>4</v>
      </c>
      <c r="H82" s="24">
        <f t="shared" si="24"/>
        <v>144</v>
      </c>
      <c r="I82" s="21">
        <f t="shared" si="25"/>
        <v>768</v>
      </c>
      <c r="J82" s="21">
        <f t="shared" si="26"/>
        <v>960</v>
      </c>
      <c r="K82" s="21">
        <f t="shared" si="27"/>
        <v>1728</v>
      </c>
      <c r="L82" s="25">
        <f t="shared" si="28"/>
        <v>0.22222222222222221</v>
      </c>
      <c r="M82" s="25"/>
    </row>
    <row r="83" spans="2:13" x14ac:dyDescent="0.25">
      <c r="B83" s="26"/>
      <c r="C83" s="23"/>
      <c r="D83" s="37" t="s">
        <v>4</v>
      </c>
      <c r="E83" s="37">
        <v>1</v>
      </c>
      <c r="F83" s="23">
        <v>12</v>
      </c>
      <c r="G83" s="24">
        <v>4</v>
      </c>
      <c r="H83" s="24">
        <f t="shared" si="24"/>
        <v>144</v>
      </c>
      <c r="I83" s="21">
        <f t="shared" si="25"/>
        <v>768</v>
      </c>
      <c r="J83" s="21">
        <f t="shared" si="26"/>
        <v>960</v>
      </c>
      <c r="K83" s="21">
        <f t="shared" si="27"/>
        <v>1728</v>
      </c>
      <c r="L83" s="25">
        <f t="shared" si="28"/>
        <v>0.22222222222222221</v>
      </c>
      <c r="M83" s="25"/>
    </row>
    <row r="84" spans="2:13" x14ac:dyDescent="0.25">
      <c r="B84" s="26">
        <v>728</v>
      </c>
      <c r="C84" s="23" t="s">
        <v>40</v>
      </c>
      <c r="D84" s="37" t="s">
        <v>43</v>
      </c>
      <c r="E84" s="37">
        <v>1</v>
      </c>
      <c r="F84" s="23">
        <v>12</v>
      </c>
      <c r="G84" s="24">
        <v>4</v>
      </c>
      <c r="H84" s="24">
        <f t="shared" si="24"/>
        <v>144</v>
      </c>
      <c r="I84" s="21">
        <f t="shared" si="25"/>
        <v>768</v>
      </c>
      <c r="J84" s="21">
        <f t="shared" si="26"/>
        <v>960</v>
      </c>
      <c r="K84" s="21">
        <f t="shared" si="27"/>
        <v>1728</v>
      </c>
      <c r="L84" s="25">
        <f t="shared" si="28"/>
        <v>0.22222222222222221</v>
      </c>
      <c r="M84" s="25"/>
    </row>
    <row r="85" spans="2:13" x14ac:dyDescent="0.25">
      <c r="B85" s="26"/>
      <c r="C85" s="23"/>
      <c r="D85" s="23"/>
      <c r="E85" s="23"/>
      <c r="F85" s="23"/>
      <c r="G85" s="24">
        <v>4</v>
      </c>
      <c r="H85" s="24">
        <f t="shared" si="24"/>
        <v>144</v>
      </c>
      <c r="I85" s="21">
        <f t="shared" si="25"/>
        <v>0</v>
      </c>
      <c r="J85" s="21">
        <f t="shared" si="26"/>
        <v>0</v>
      </c>
      <c r="K85" s="21">
        <f t="shared" si="27"/>
        <v>0</v>
      </c>
      <c r="L85" s="25">
        <f t="shared" si="28"/>
        <v>0.22222222222222221</v>
      </c>
      <c r="M85" s="25"/>
    </row>
    <row r="86" spans="2:13" x14ac:dyDescent="0.25">
      <c r="B86" s="26">
        <v>43145</v>
      </c>
      <c r="C86" s="23" t="s">
        <v>65</v>
      </c>
      <c r="D86" s="37" t="s">
        <v>6</v>
      </c>
      <c r="E86" s="37">
        <v>1</v>
      </c>
      <c r="F86" s="23">
        <v>12</v>
      </c>
      <c r="G86" s="24">
        <v>4</v>
      </c>
      <c r="H86" s="24">
        <f t="shared" si="24"/>
        <v>144</v>
      </c>
      <c r="I86" s="21">
        <f t="shared" si="25"/>
        <v>768</v>
      </c>
      <c r="J86" s="21">
        <f t="shared" si="26"/>
        <v>960</v>
      </c>
      <c r="K86" s="21">
        <f t="shared" si="27"/>
        <v>1728</v>
      </c>
      <c r="L86" s="25">
        <f t="shared" si="28"/>
        <v>0.22222222222222221</v>
      </c>
      <c r="M86" s="25"/>
    </row>
    <row r="87" spans="2:13" x14ac:dyDescent="0.25">
      <c r="B87" s="26"/>
      <c r="C87" s="23"/>
      <c r="D87" s="23"/>
      <c r="E87" s="23"/>
      <c r="F87" s="23"/>
      <c r="G87" s="24">
        <v>4</v>
      </c>
      <c r="H87" s="24">
        <f t="shared" si="24"/>
        <v>144</v>
      </c>
      <c r="I87" s="21">
        <f t="shared" si="25"/>
        <v>0</v>
      </c>
      <c r="J87" s="21">
        <f t="shared" si="26"/>
        <v>0</v>
      </c>
      <c r="K87" s="21">
        <f t="shared" si="27"/>
        <v>0</v>
      </c>
      <c r="L87" s="25">
        <f t="shared" si="28"/>
        <v>0.22222222222222221</v>
      </c>
      <c r="M87" s="25"/>
    </row>
    <row r="88" spans="2:13" x14ac:dyDescent="0.25">
      <c r="B88" s="26">
        <v>13588</v>
      </c>
      <c r="C88" s="23" t="s">
        <v>46</v>
      </c>
      <c r="D88" s="37" t="s">
        <v>58</v>
      </c>
      <c r="E88" s="37">
        <v>1</v>
      </c>
      <c r="F88" s="23">
        <v>12</v>
      </c>
      <c r="G88" s="24">
        <v>4</v>
      </c>
      <c r="H88" s="24">
        <f t="shared" si="24"/>
        <v>144</v>
      </c>
      <c r="I88" s="21">
        <f t="shared" si="25"/>
        <v>768</v>
      </c>
      <c r="J88" s="21">
        <f t="shared" si="26"/>
        <v>960</v>
      </c>
      <c r="K88" s="21">
        <f t="shared" si="27"/>
        <v>1728</v>
      </c>
      <c r="L88" s="25">
        <f t="shared" si="28"/>
        <v>0.22222222222222221</v>
      </c>
      <c r="M88" s="25"/>
    </row>
    <row r="89" spans="2:13" s="1" customFormat="1" x14ac:dyDescent="0.25">
      <c r="B89" s="26"/>
      <c r="C89" s="23"/>
      <c r="D89" s="23"/>
      <c r="E89" s="23"/>
      <c r="F89" s="23"/>
      <c r="G89" s="24">
        <v>4</v>
      </c>
      <c r="H89" s="24">
        <f t="shared" si="24"/>
        <v>144</v>
      </c>
      <c r="I89" s="21">
        <f t="shared" si="25"/>
        <v>0</v>
      </c>
      <c r="J89" s="21">
        <f t="shared" si="26"/>
        <v>0</v>
      </c>
      <c r="K89" s="21">
        <f t="shared" si="27"/>
        <v>0</v>
      </c>
      <c r="L89" s="25">
        <f t="shared" si="28"/>
        <v>0.22222222222222221</v>
      </c>
      <c r="M89" s="25"/>
    </row>
    <row r="90" spans="2:13" x14ac:dyDescent="0.25">
      <c r="B90" s="26"/>
      <c r="C90" s="23"/>
      <c r="D90" s="23"/>
      <c r="E90" s="23"/>
      <c r="F90" s="23"/>
      <c r="G90" s="24">
        <v>4</v>
      </c>
      <c r="H90" s="24">
        <f t="shared" si="24"/>
        <v>144</v>
      </c>
      <c r="I90" s="21">
        <f t="shared" si="25"/>
        <v>0</v>
      </c>
      <c r="J90" s="21">
        <f t="shared" si="26"/>
        <v>0</v>
      </c>
      <c r="K90" s="21">
        <f t="shared" si="27"/>
        <v>0</v>
      </c>
      <c r="L90" s="25">
        <f t="shared" si="28"/>
        <v>0.22222222222222221</v>
      </c>
      <c r="M90" s="25"/>
    </row>
    <row r="91" spans="2:13" x14ac:dyDescent="0.25">
      <c r="B91" s="26">
        <v>21502</v>
      </c>
      <c r="C91" s="23" t="s">
        <v>47</v>
      </c>
      <c r="D91" s="23"/>
      <c r="E91" s="23"/>
      <c r="F91" s="23"/>
      <c r="G91" s="24"/>
      <c r="H91" s="24">
        <f t="shared" si="24"/>
        <v>0</v>
      </c>
      <c r="I91" s="21">
        <f t="shared" si="25"/>
        <v>0</v>
      </c>
      <c r="J91" s="21">
        <f t="shared" si="26"/>
        <v>0</v>
      </c>
      <c r="K91" s="21">
        <f t="shared" si="27"/>
        <v>0</v>
      </c>
      <c r="L91" s="25">
        <f t="shared" si="28"/>
        <v>0</v>
      </c>
      <c r="M91" s="25"/>
    </row>
    <row r="92" spans="2:13" x14ac:dyDescent="0.25">
      <c r="B92" s="26"/>
      <c r="C92" s="23"/>
      <c r="D92" s="37" t="s">
        <v>50</v>
      </c>
      <c r="E92" s="23">
        <v>1</v>
      </c>
      <c r="F92" s="23">
        <v>12</v>
      </c>
      <c r="G92" s="24">
        <v>4</v>
      </c>
      <c r="H92" s="24">
        <f t="shared" si="24"/>
        <v>144</v>
      </c>
      <c r="I92" s="21">
        <f t="shared" si="25"/>
        <v>768</v>
      </c>
      <c r="J92" s="21">
        <f t="shared" si="26"/>
        <v>960</v>
      </c>
      <c r="K92" s="21">
        <f t="shared" si="27"/>
        <v>1728</v>
      </c>
      <c r="L92" s="25">
        <f t="shared" si="28"/>
        <v>0.22222222222222221</v>
      </c>
      <c r="M92" s="25"/>
    </row>
    <row r="93" spans="2:13" s="1" customFormat="1" x14ac:dyDescent="0.25">
      <c r="B93" s="26"/>
      <c r="C93" s="23"/>
      <c r="D93" s="37" t="s">
        <v>50</v>
      </c>
      <c r="E93" s="23">
        <v>1</v>
      </c>
      <c r="F93" s="23">
        <v>12</v>
      </c>
      <c r="G93" s="24">
        <v>4</v>
      </c>
      <c r="H93" s="24">
        <f t="shared" si="24"/>
        <v>144</v>
      </c>
      <c r="I93" s="21">
        <f t="shared" si="25"/>
        <v>768</v>
      </c>
      <c r="J93" s="21">
        <f t="shared" si="26"/>
        <v>960</v>
      </c>
      <c r="K93" s="21">
        <f t="shared" si="27"/>
        <v>1728</v>
      </c>
      <c r="L93" s="25">
        <f t="shared" si="28"/>
        <v>0.22222222222222221</v>
      </c>
      <c r="M93" s="25"/>
    </row>
    <row r="94" spans="2:13" s="1" customFormat="1" x14ac:dyDescent="0.25">
      <c r="B94" s="26"/>
      <c r="C94" s="23"/>
      <c r="D94" s="37" t="s">
        <v>26</v>
      </c>
      <c r="E94" s="23">
        <v>1</v>
      </c>
      <c r="F94" s="23">
        <v>12</v>
      </c>
      <c r="G94" s="24">
        <v>4</v>
      </c>
      <c r="H94" s="24">
        <f t="shared" si="24"/>
        <v>144</v>
      </c>
      <c r="I94" s="21">
        <f t="shared" si="25"/>
        <v>768</v>
      </c>
      <c r="J94" s="21">
        <f t="shared" si="26"/>
        <v>960</v>
      </c>
      <c r="K94" s="21">
        <f t="shared" si="27"/>
        <v>1728</v>
      </c>
      <c r="L94" s="25">
        <f t="shared" si="28"/>
        <v>0.22222222222222221</v>
      </c>
      <c r="M94" s="25"/>
    </row>
    <row r="95" spans="2:13" s="1" customFormat="1" x14ac:dyDescent="0.25">
      <c r="B95" s="26"/>
      <c r="C95" s="23"/>
      <c r="D95" s="37" t="s">
        <v>4</v>
      </c>
      <c r="E95" s="37">
        <v>1</v>
      </c>
      <c r="F95" s="23">
        <v>12</v>
      </c>
      <c r="G95" s="24">
        <v>4</v>
      </c>
      <c r="H95" s="24">
        <f t="shared" si="24"/>
        <v>144</v>
      </c>
      <c r="I95" s="21">
        <f t="shared" si="25"/>
        <v>768</v>
      </c>
      <c r="J95" s="21">
        <f t="shared" si="26"/>
        <v>960</v>
      </c>
      <c r="K95" s="21">
        <f t="shared" si="27"/>
        <v>1728</v>
      </c>
      <c r="L95" s="25">
        <f t="shared" si="28"/>
        <v>0.22222222222222221</v>
      </c>
      <c r="M95" s="25"/>
    </row>
    <row r="96" spans="2:13" s="1" customFormat="1" x14ac:dyDescent="0.25">
      <c r="B96" s="26"/>
      <c r="C96" s="23"/>
      <c r="D96" s="37"/>
      <c r="E96" s="23"/>
      <c r="F96" s="23"/>
      <c r="G96" s="24">
        <v>4</v>
      </c>
      <c r="H96" s="24">
        <f t="shared" si="24"/>
        <v>144</v>
      </c>
      <c r="I96" s="21">
        <f t="shared" si="25"/>
        <v>0</v>
      </c>
      <c r="J96" s="21">
        <f t="shared" si="26"/>
        <v>0</v>
      </c>
      <c r="K96" s="21">
        <f t="shared" si="27"/>
        <v>0</v>
      </c>
      <c r="L96" s="25">
        <f t="shared" si="28"/>
        <v>0.22222222222222221</v>
      </c>
      <c r="M96" s="25"/>
    </row>
    <row r="97" spans="2:13" s="1" customFormat="1" x14ac:dyDescent="0.25">
      <c r="B97" s="26"/>
      <c r="C97" s="23"/>
      <c r="D97" s="37"/>
      <c r="E97" s="23"/>
      <c r="F97" s="23"/>
      <c r="G97" s="24">
        <v>4</v>
      </c>
      <c r="H97" s="24">
        <f t="shared" si="24"/>
        <v>144</v>
      </c>
      <c r="I97" s="21">
        <f t="shared" si="25"/>
        <v>0</v>
      </c>
      <c r="J97" s="21">
        <f t="shared" si="26"/>
        <v>0</v>
      </c>
      <c r="K97" s="21">
        <f t="shared" si="27"/>
        <v>0</v>
      </c>
      <c r="L97" s="25">
        <f t="shared" si="28"/>
        <v>0.22222222222222221</v>
      </c>
      <c r="M97" s="25"/>
    </row>
    <row r="98" spans="2:13" s="1" customFormat="1" x14ac:dyDescent="0.25">
      <c r="B98" s="26"/>
      <c r="C98" s="23"/>
      <c r="D98" s="42" t="s">
        <v>45</v>
      </c>
      <c r="E98" s="23"/>
      <c r="F98" s="23"/>
      <c r="G98" s="24">
        <v>4</v>
      </c>
      <c r="H98" s="24">
        <f t="shared" si="24"/>
        <v>144</v>
      </c>
      <c r="I98" s="21">
        <f t="shared" si="25"/>
        <v>0</v>
      </c>
      <c r="J98" s="21">
        <f t="shared" si="26"/>
        <v>0</v>
      </c>
      <c r="K98" s="21">
        <f t="shared" si="27"/>
        <v>0</v>
      </c>
      <c r="L98" s="25">
        <f t="shared" si="28"/>
        <v>0.22222222222222221</v>
      </c>
      <c r="M98" s="25"/>
    </row>
    <row r="99" spans="2:13" s="1" customFormat="1" x14ac:dyDescent="0.25">
      <c r="B99" s="26"/>
      <c r="C99" s="23" t="s">
        <v>53</v>
      </c>
      <c r="D99" s="42" t="s">
        <v>54</v>
      </c>
      <c r="E99" s="23">
        <v>4</v>
      </c>
      <c r="F99" s="23">
        <v>26</v>
      </c>
      <c r="G99" s="24">
        <v>4</v>
      </c>
      <c r="H99" s="24">
        <f t="shared" si="24"/>
        <v>144</v>
      </c>
      <c r="I99" s="21">
        <f t="shared" si="25"/>
        <v>1664</v>
      </c>
      <c r="J99" s="21">
        <f t="shared" si="26"/>
        <v>2080</v>
      </c>
      <c r="K99" s="21">
        <f t="shared" si="27"/>
        <v>3744</v>
      </c>
      <c r="L99" s="25">
        <f t="shared" si="28"/>
        <v>0.22222222222222221</v>
      </c>
      <c r="M99" s="25"/>
    </row>
    <row r="100" spans="2:13" s="1" customFormat="1" x14ac:dyDescent="0.25">
      <c r="B100" s="26"/>
      <c r="C100" s="23" t="s">
        <v>62</v>
      </c>
      <c r="D100" s="42" t="s">
        <v>63</v>
      </c>
      <c r="E100" s="37">
        <v>1</v>
      </c>
      <c r="F100" s="23">
        <v>12</v>
      </c>
      <c r="G100" s="24">
        <v>4</v>
      </c>
      <c r="H100" s="24">
        <f t="shared" si="24"/>
        <v>144</v>
      </c>
      <c r="I100" s="21">
        <f t="shared" si="25"/>
        <v>768</v>
      </c>
      <c r="J100" s="21">
        <f t="shared" si="26"/>
        <v>960</v>
      </c>
      <c r="K100" s="21">
        <f t="shared" si="27"/>
        <v>1728</v>
      </c>
      <c r="L100" s="25">
        <f t="shared" si="28"/>
        <v>0.22222222222222221</v>
      </c>
      <c r="M100" s="25"/>
    </row>
    <row r="101" spans="2:13" s="1" customFormat="1" x14ac:dyDescent="0.25">
      <c r="B101" s="26"/>
      <c r="E101" s="37">
        <v>1</v>
      </c>
      <c r="F101" s="23">
        <v>12</v>
      </c>
      <c r="G101" s="24">
        <v>4</v>
      </c>
      <c r="H101" s="24">
        <f t="shared" si="24"/>
        <v>144</v>
      </c>
      <c r="I101" s="21">
        <f t="shared" si="25"/>
        <v>768</v>
      </c>
      <c r="J101" s="21">
        <f t="shared" si="26"/>
        <v>960</v>
      </c>
      <c r="K101" s="21">
        <f t="shared" si="27"/>
        <v>1728</v>
      </c>
      <c r="L101" s="25">
        <f t="shared" si="28"/>
        <v>0.22222222222222221</v>
      </c>
      <c r="M101" s="25"/>
    </row>
    <row r="102" spans="2:13" s="1" customFormat="1" x14ac:dyDescent="0.25">
      <c r="B102" s="26"/>
      <c r="C102" s="23"/>
      <c r="D102" s="42"/>
      <c r="E102" s="37">
        <v>1</v>
      </c>
      <c r="F102" s="23">
        <v>12</v>
      </c>
      <c r="G102" s="24">
        <v>4</v>
      </c>
      <c r="H102" s="24">
        <f t="shared" si="24"/>
        <v>144</v>
      </c>
      <c r="I102" s="21">
        <f t="shared" si="25"/>
        <v>768</v>
      </c>
      <c r="J102" s="21">
        <f t="shared" si="26"/>
        <v>960</v>
      </c>
      <c r="K102" s="21">
        <f t="shared" si="27"/>
        <v>1728</v>
      </c>
      <c r="L102" s="25">
        <f t="shared" si="28"/>
        <v>0.22222222222222221</v>
      </c>
      <c r="M102" s="25"/>
    </row>
    <row r="103" spans="2:13" s="1" customFormat="1" x14ac:dyDescent="0.25">
      <c r="B103" s="26">
        <v>28213</v>
      </c>
      <c r="C103" s="23" t="s">
        <v>48</v>
      </c>
      <c r="D103" s="37" t="s">
        <v>5</v>
      </c>
      <c r="E103" s="23">
        <v>1</v>
      </c>
      <c r="F103" s="23">
        <v>12</v>
      </c>
      <c r="G103" s="24">
        <v>4</v>
      </c>
      <c r="H103" s="24">
        <f t="shared" si="24"/>
        <v>144</v>
      </c>
      <c r="I103" s="21">
        <f t="shared" si="25"/>
        <v>768</v>
      </c>
      <c r="J103" s="21">
        <f t="shared" si="26"/>
        <v>960</v>
      </c>
      <c r="K103" s="21">
        <f t="shared" si="27"/>
        <v>1728</v>
      </c>
      <c r="L103" s="25">
        <f t="shared" si="28"/>
        <v>0.22222222222222221</v>
      </c>
      <c r="M103" s="25"/>
    </row>
    <row r="104" spans="2:13" s="1" customFormat="1" x14ac:dyDescent="0.25">
      <c r="B104" s="26"/>
      <c r="D104" s="37" t="s">
        <v>5</v>
      </c>
      <c r="E104" s="23">
        <v>1</v>
      </c>
      <c r="F104" s="23">
        <v>12</v>
      </c>
      <c r="G104" s="24">
        <v>2</v>
      </c>
      <c r="H104" s="24">
        <f t="shared" si="24"/>
        <v>72</v>
      </c>
      <c r="I104" s="21">
        <f t="shared" si="25"/>
        <v>384</v>
      </c>
      <c r="J104" s="21">
        <f t="shared" si="26"/>
        <v>480</v>
      </c>
      <c r="K104" s="21">
        <f t="shared" si="27"/>
        <v>864</v>
      </c>
      <c r="L104" s="25">
        <f t="shared" si="28"/>
        <v>0.1111111111111111</v>
      </c>
      <c r="M104" s="25"/>
    </row>
    <row r="105" spans="2:13" s="1" customFormat="1" x14ac:dyDescent="0.25">
      <c r="B105" s="26"/>
      <c r="C105" s="23"/>
      <c r="D105" s="37" t="s">
        <v>5</v>
      </c>
      <c r="E105" s="23">
        <v>1</v>
      </c>
      <c r="F105" s="23">
        <v>12</v>
      </c>
      <c r="G105" s="24">
        <v>4</v>
      </c>
      <c r="H105" s="24">
        <f t="shared" si="24"/>
        <v>144</v>
      </c>
      <c r="I105" s="21">
        <f t="shared" si="25"/>
        <v>768</v>
      </c>
      <c r="J105" s="21">
        <f t="shared" si="26"/>
        <v>960</v>
      </c>
      <c r="K105" s="21">
        <f t="shared" si="27"/>
        <v>1728</v>
      </c>
      <c r="L105" s="25">
        <f t="shared" si="28"/>
        <v>0.22222222222222221</v>
      </c>
      <c r="M105" s="25"/>
    </row>
    <row r="106" spans="2:13" s="1" customFormat="1" x14ac:dyDescent="0.25">
      <c r="B106" s="26"/>
      <c r="C106" s="23"/>
      <c r="D106" s="37" t="s">
        <v>5</v>
      </c>
      <c r="E106" s="23">
        <v>1</v>
      </c>
      <c r="F106" s="23">
        <v>12</v>
      </c>
      <c r="G106" s="24">
        <v>4</v>
      </c>
      <c r="H106" s="24">
        <f t="shared" si="24"/>
        <v>144</v>
      </c>
      <c r="I106" s="21">
        <f t="shared" si="25"/>
        <v>768</v>
      </c>
      <c r="J106" s="21">
        <f t="shared" si="26"/>
        <v>960</v>
      </c>
      <c r="K106" s="21">
        <f t="shared" si="27"/>
        <v>1728</v>
      </c>
      <c r="L106" s="25">
        <f t="shared" si="28"/>
        <v>0.22222222222222221</v>
      </c>
      <c r="M106" s="25"/>
    </row>
    <row r="107" spans="2:13" s="1" customFormat="1" x14ac:dyDescent="0.25">
      <c r="B107" s="26"/>
      <c r="C107" s="23"/>
      <c r="D107" s="23"/>
      <c r="E107" s="23"/>
      <c r="F107" s="23">
        <v>0</v>
      </c>
      <c r="G107" s="24">
        <v>4</v>
      </c>
      <c r="H107" s="24">
        <f t="shared" si="24"/>
        <v>144</v>
      </c>
      <c r="I107" s="21">
        <f t="shared" si="25"/>
        <v>0</v>
      </c>
      <c r="J107" s="21">
        <f t="shared" si="26"/>
        <v>0</v>
      </c>
      <c r="K107" s="21">
        <f t="shared" si="27"/>
        <v>0</v>
      </c>
      <c r="L107" s="25">
        <f t="shared" si="28"/>
        <v>0.22222222222222221</v>
      </c>
      <c r="M107" s="25"/>
    </row>
    <row r="108" spans="2:13" x14ac:dyDescent="0.25">
      <c r="B108" s="29"/>
      <c r="C108" s="30" t="s">
        <v>25</v>
      </c>
      <c r="D108" s="31"/>
      <c r="E108" s="31">
        <f>E107+E106+E105+E104+E103+E102+E101+E100+E99+E98+E97+E96+E95+E94+E93+E92+E91+E90+E89+E88+E87+E86+E85+E84+E83+E82+E81+E80+E79+E78+E77+E76+E75+E74</f>
        <v>27</v>
      </c>
      <c r="F108" s="31">
        <f t="shared" ref="F108:K108" si="29">F101+F100+F99+F98+F97+F96+F95+F94+F93+F92+F91+F90+F89+F88+F87+F86+F85+F84+F83+F82+F81+F80+F79+F78+F77+F76+F75+F74+F104+F103+F102+F107+F106+F105</f>
        <v>302</v>
      </c>
      <c r="G108" s="30">
        <f t="shared" si="29"/>
        <v>130</v>
      </c>
      <c r="H108" s="30">
        <f t="shared" si="29"/>
        <v>4680</v>
      </c>
      <c r="I108" s="36">
        <f t="shared" si="29"/>
        <v>18944</v>
      </c>
      <c r="J108" s="28">
        <f t="shared" si="29"/>
        <v>23680</v>
      </c>
      <c r="K108" s="60">
        <f t="shared" si="29"/>
        <v>42624</v>
      </c>
      <c r="L108" s="28"/>
      <c r="M108" s="35">
        <f>L101+L100+L99+L98+L97+L96+L95+L94+L93+L92+L91+L90+L89+L88+L87+L86+L85+L84+L83+L82+L81+L80+L79+L78+L77+L76+L75+L74+L104+L103+L102+L107+L106+L105</f>
        <v>7.2222222222222241</v>
      </c>
    </row>
    <row r="110" spans="2:13" x14ac:dyDescent="0.25">
      <c r="D110" s="13"/>
    </row>
  </sheetData>
  <mergeCells count="7">
    <mergeCell ref="B43:M43"/>
    <mergeCell ref="B73:M73"/>
    <mergeCell ref="C50:M50"/>
    <mergeCell ref="C2:D2"/>
    <mergeCell ref="C28:M28"/>
    <mergeCell ref="B34:M34"/>
    <mergeCell ref="B40:M4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9" sqref="N2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2025-09-18T02:37:58Z</dcterms:modified>
</cp:coreProperties>
</file>