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40" i="1" l="1"/>
  <c r="F140" i="1"/>
  <c r="E140" i="1"/>
  <c r="G119" i="1"/>
  <c r="F119" i="1"/>
  <c r="E119" i="1"/>
  <c r="G106" i="1"/>
  <c r="F106" i="1"/>
  <c r="E106" i="1"/>
  <c r="H254" i="1"/>
  <c r="G254" i="1"/>
  <c r="F254" i="1"/>
  <c r="M253" i="1"/>
  <c r="L253" i="1"/>
  <c r="K253" i="1"/>
  <c r="J253" i="1"/>
  <c r="M252" i="1"/>
  <c r="L252" i="1"/>
  <c r="K252" i="1"/>
  <c r="J252" i="1"/>
  <c r="M251" i="1"/>
  <c r="L251" i="1"/>
  <c r="K251" i="1"/>
  <c r="J251" i="1"/>
  <c r="I251" i="1"/>
  <c r="M250" i="1"/>
  <c r="L250" i="1"/>
  <c r="K250" i="1"/>
  <c r="J250" i="1"/>
  <c r="I250" i="1"/>
  <c r="H249" i="1"/>
  <c r="G249" i="1"/>
  <c r="F249" i="1"/>
  <c r="M248" i="1"/>
  <c r="L248" i="1"/>
  <c r="K248" i="1"/>
  <c r="J248" i="1"/>
  <c r="M247" i="1"/>
  <c r="L247" i="1"/>
  <c r="K247" i="1"/>
  <c r="J247" i="1"/>
  <c r="I247" i="1"/>
  <c r="M246" i="1"/>
  <c r="L246" i="1"/>
  <c r="K246" i="1"/>
  <c r="J246" i="1"/>
  <c r="I246" i="1"/>
  <c r="H245" i="1"/>
  <c r="G245" i="1"/>
  <c r="F245" i="1"/>
  <c r="M244" i="1"/>
  <c r="L244" i="1"/>
  <c r="K244" i="1"/>
  <c r="J244" i="1"/>
  <c r="I244" i="1"/>
  <c r="M243" i="1"/>
  <c r="L243" i="1"/>
  <c r="K243" i="1"/>
  <c r="J243" i="1"/>
  <c r="J245" i="1" s="1"/>
  <c r="E227" i="1" s="1"/>
  <c r="I243" i="1"/>
  <c r="G241" i="1"/>
  <c r="H240" i="1"/>
  <c r="F240" i="1"/>
  <c r="M239" i="1"/>
  <c r="L239" i="1"/>
  <c r="K239" i="1"/>
  <c r="J239" i="1"/>
  <c r="I239" i="1"/>
  <c r="M238" i="1"/>
  <c r="L238" i="1"/>
  <c r="K238" i="1"/>
  <c r="J238" i="1"/>
  <c r="I238" i="1"/>
  <c r="H237" i="1"/>
  <c r="F237" i="1"/>
  <c r="M236" i="1"/>
  <c r="L236" i="1"/>
  <c r="K236" i="1"/>
  <c r="J236" i="1"/>
  <c r="I236" i="1"/>
  <c r="M235" i="1"/>
  <c r="L235" i="1"/>
  <c r="K235" i="1"/>
  <c r="J235" i="1"/>
  <c r="I235" i="1"/>
  <c r="H234" i="1"/>
  <c r="F234" i="1"/>
  <c r="M233" i="1"/>
  <c r="L233" i="1"/>
  <c r="K233" i="1"/>
  <c r="J233" i="1"/>
  <c r="M232" i="1"/>
  <c r="L232" i="1"/>
  <c r="L234" i="1" s="1"/>
  <c r="K232" i="1"/>
  <c r="J232" i="1"/>
  <c r="J234" i="1" s="1"/>
  <c r="I232" i="1"/>
  <c r="I234" i="1" s="1"/>
  <c r="L249" i="1" l="1"/>
  <c r="I254" i="1"/>
  <c r="K254" i="1"/>
  <c r="L237" i="1"/>
  <c r="J240" i="1"/>
  <c r="L240" i="1"/>
  <c r="L241" i="1" s="1"/>
  <c r="I240" i="1"/>
  <c r="K240" i="1"/>
  <c r="L245" i="1"/>
  <c r="F255" i="1"/>
  <c r="K234" i="1"/>
  <c r="J249" i="1"/>
  <c r="I237" i="1"/>
  <c r="K237" i="1"/>
  <c r="J237" i="1"/>
  <c r="F241" i="1"/>
  <c r="I245" i="1"/>
  <c r="K245" i="1"/>
  <c r="G255" i="1"/>
  <c r="K228" i="1" s="1"/>
  <c r="I249" i="1"/>
  <c r="K249" i="1"/>
  <c r="L254" i="1"/>
  <c r="J254" i="1"/>
  <c r="J255" i="1" s="1"/>
  <c r="E226" i="1" s="1"/>
  <c r="E225" i="1" l="1"/>
  <c r="I228" i="1"/>
  <c r="J241" i="1"/>
  <c r="E228" i="1" s="1"/>
  <c r="K241" i="1"/>
  <c r="L255" i="1"/>
  <c r="K255" i="1"/>
  <c r="I255" i="1"/>
  <c r="E187" i="1" l="1"/>
  <c r="H104" i="1" l="1"/>
  <c r="H120" i="1"/>
  <c r="M19" i="1" l="1"/>
  <c r="G159" i="1" l="1"/>
  <c r="F159" i="1"/>
  <c r="E159" i="1"/>
  <c r="L157" i="1"/>
  <c r="K157" i="1"/>
  <c r="J157" i="1"/>
  <c r="I157" i="1"/>
  <c r="H157" i="1"/>
  <c r="L150" i="1"/>
  <c r="L151" i="1"/>
  <c r="L149" i="1"/>
  <c r="G152" i="1"/>
  <c r="F152" i="1"/>
  <c r="E152" i="1"/>
  <c r="I150" i="1"/>
  <c r="I151" i="1"/>
  <c r="J150" i="1"/>
  <c r="K150" i="1" s="1"/>
  <c r="J151" i="1"/>
  <c r="J149" i="1"/>
  <c r="I149" i="1"/>
  <c r="G184" i="1"/>
  <c r="F184" i="1"/>
  <c r="E184" i="1"/>
  <c r="L183" i="1"/>
  <c r="J183" i="1"/>
  <c r="I183" i="1"/>
  <c r="L182" i="1"/>
  <c r="J182" i="1"/>
  <c r="I182" i="1"/>
  <c r="H183" i="1"/>
  <c r="H182" i="1"/>
  <c r="G181" i="1"/>
  <c r="F181" i="1"/>
  <c r="E181" i="1"/>
  <c r="L178" i="1"/>
  <c r="J178" i="1"/>
  <c r="J179" i="1"/>
  <c r="J180" i="1"/>
  <c r="I178" i="1"/>
  <c r="I179" i="1"/>
  <c r="I180" i="1"/>
  <c r="H178" i="1"/>
  <c r="H179" i="1"/>
  <c r="H180" i="1"/>
  <c r="L177" i="1"/>
  <c r="M181" i="1" s="1"/>
  <c r="J177" i="1"/>
  <c r="I177" i="1"/>
  <c r="H177" i="1"/>
  <c r="L175" i="1"/>
  <c r="G176" i="1"/>
  <c r="J174" i="1"/>
  <c r="F176" i="1"/>
  <c r="E176" i="1"/>
  <c r="J175" i="1"/>
  <c r="I175" i="1"/>
  <c r="L174" i="1"/>
  <c r="H186" i="1"/>
  <c r="M176" i="1" l="1"/>
  <c r="I181" i="1"/>
  <c r="M184" i="1"/>
  <c r="M152" i="1"/>
  <c r="I152" i="1"/>
  <c r="K149" i="1"/>
  <c r="K151" i="1"/>
  <c r="J152" i="1"/>
  <c r="H181" i="1"/>
  <c r="J181" i="1"/>
  <c r="K179" i="1"/>
  <c r="H184" i="1"/>
  <c r="K182" i="1"/>
  <c r="J184" i="1"/>
  <c r="K178" i="1"/>
  <c r="I184" i="1"/>
  <c r="J176" i="1"/>
  <c r="K184" i="1"/>
  <c r="K183" i="1"/>
  <c r="K177" i="1"/>
  <c r="K180" i="1"/>
  <c r="I174" i="1"/>
  <c r="H174" i="1"/>
  <c r="H176" i="1" s="1"/>
  <c r="K175" i="1"/>
  <c r="L198" i="1"/>
  <c r="G199" i="1"/>
  <c r="F199" i="1"/>
  <c r="E199" i="1"/>
  <c r="L197" i="1"/>
  <c r="L196" i="1"/>
  <c r="H197" i="1"/>
  <c r="H198" i="1"/>
  <c r="I197" i="1"/>
  <c r="I198" i="1"/>
  <c r="J197" i="1"/>
  <c r="J198" i="1"/>
  <c r="K197" i="1"/>
  <c r="K198" i="1"/>
  <c r="J196" i="1"/>
  <c r="I196" i="1"/>
  <c r="H196" i="1"/>
  <c r="H191" i="1"/>
  <c r="G209" i="1"/>
  <c r="I191" i="1"/>
  <c r="J191" i="1"/>
  <c r="K191" i="1"/>
  <c r="L191" i="1"/>
  <c r="I192" i="1"/>
  <c r="J192" i="1"/>
  <c r="K192" i="1"/>
  <c r="L192" i="1"/>
  <c r="H193" i="1"/>
  <c r="I193" i="1"/>
  <c r="J193" i="1"/>
  <c r="K193" i="1"/>
  <c r="L193" i="1"/>
  <c r="E209" i="1"/>
  <c r="F209" i="1"/>
  <c r="L206" i="1"/>
  <c r="K206" i="1"/>
  <c r="J206" i="1"/>
  <c r="I206" i="1"/>
  <c r="E47" i="1"/>
  <c r="G170" i="1"/>
  <c r="F170" i="1"/>
  <c r="E170" i="1"/>
  <c r="J169" i="1"/>
  <c r="I169" i="1"/>
  <c r="H169" i="1"/>
  <c r="H168" i="1"/>
  <c r="G98" i="1"/>
  <c r="F98" i="1"/>
  <c r="E98" i="1"/>
  <c r="J97" i="1"/>
  <c r="I97" i="1"/>
  <c r="H97" i="1"/>
  <c r="L96" i="1"/>
  <c r="M98" i="1" s="1"/>
  <c r="J96" i="1"/>
  <c r="J98" i="1" s="1"/>
  <c r="I96" i="1"/>
  <c r="I98" i="1" s="1"/>
  <c r="H96" i="1"/>
  <c r="H98" i="1" s="1"/>
  <c r="H94" i="1"/>
  <c r="G75" i="1"/>
  <c r="F75" i="1"/>
  <c r="E75" i="1"/>
  <c r="L73" i="1"/>
  <c r="J73" i="1"/>
  <c r="I73" i="1"/>
  <c r="H73" i="1"/>
  <c r="L74" i="1"/>
  <c r="J74" i="1"/>
  <c r="J75" i="1" s="1"/>
  <c r="I74" i="1"/>
  <c r="H74" i="1"/>
  <c r="K152" i="1" l="1"/>
  <c r="K181" i="1"/>
  <c r="K174" i="1"/>
  <c r="K176" i="1" s="1"/>
  <c r="I176" i="1"/>
  <c r="M199" i="1"/>
  <c r="H170" i="1"/>
  <c r="K169" i="1"/>
  <c r="I199" i="1"/>
  <c r="H199" i="1"/>
  <c r="J199" i="1"/>
  <c r="K196" i="1"/>
  <c r="K199" i="1" s="1"/>
  <c r="M75" i="1"/>
  <c r="H75" i="1"/>
  <c r="K74" i="1"/>
  <c r="K73" i="1"/>
  <c r="K96" i="1"/>
  <c r="K97" i="1"/>
  <c r="I75" i="1"/>
  <c r="L207" i="1"/>
  <c r="K207" i="1"/>
  <c r="J207" i="1"/>
  <c r="I207" i="1"/>
  <c r="M170" i="1"/>
  <c r="J168" i="1"/>
  <c r="J170" i="1" s="1"/>
  <c r="I168" i="1"/>
  <c r="E78" i="1"/>
  <c r="F78" i="1"/>
  <c r="G78" i="1"/>
  <c r="H78" i="1" s="1"/>
  <c r="H63" i="1"/>
  <c r="I63" i="1"/>
  <c r="J63" i="1"/>
  <c r="K63" i="1"/>
  <c r="L63" i="1"/>
  <c r="K75" i="1" l="1"/>
  <c r="K98" i="1"/>
  <c r="C10" i="1" s="1"/>
  <c r="K168" i="1"/>
  <c r="K170" i="1" s="1"/>
  <c r="I170" i="1"/>
  <c r="G155" i="1"/>
  <c r="F155" i="1"/>
  <c r="E155" i="1"/>
  <c r="L154" i="1"/>
  <c r="J154" i="1"/>
  <c r="I154" i="1"/>
  <c r="H154" i="1"/>
  <c r="L153" i="1"/>
  <c r="M155" i="1" s="1"/>
  <c r="J153" i="1"/>
  <c r="I153" i="1"/>
  <c r="H153" i="1"/>
  <c r="K186" i="1"/>
  <c r="J186" i="1"/>
  <c r="J185" i="1"/>
  <c r="H185" i="1"/>
  <c r="K185" i="1" s="1"/>
  <c r="K187" i="1" s="1"/>
  <c r="H33" i="1"/>
  <c r="I33" i="1"/>
  <c r="J33" i="1"/>
  <c r="K33" i="1"/>
  <c r="L33" i="1"/>
  <c r="J187" i="1" l="1"/>
  <c r="K153" i="1"/>
  <c r="I155" i="1"/>
  <c r="H155" i="1"/>
  <c r="J155" i="1"/>
  <c r="K154" i="1"/>
  <c r="K155" i="1" s="1"/>
  <c r="G69" i="1"/>
  <c r="F69" i="1"/>
  <c r="E69" i="1"/>
  <c r="E173" i="1" l="1"/>
  <c r="H85" i="1"/>
  <c r="H83" i="1" l="1"/>
  <c r="H217" i="1" l="1"/>
  <c r="H124" i="1"/>
  <c r="I124" i="1"/>
  <c r="J124" i="1"/>
  <c r="K124" i="1"/>
  <c r="L124" i="1"/>
  <c r="G125" i="1"/>
  <c r="F125" i="1"/>
  <c r="E125" i="1"/>
  <c r="H213" i="1" l="1"/>
  <c r="H212" i="1"/>
  <c r="G128" i="1" l="1"/>
  <c r="F128" i="1"/>
  <c r="E128" i="1"/>
  <c r="H58" i="1"/>
  <c r="H59" i="1"/>
  <c r="H60" i="1"/>
  <c r="H32" i="1" l="1"/>
  <c r="G34" i="1" l="1"/>
  <c r="F34" i="1"/>
  <c r="E34" i="1"/>
  <c r="G38" i="1"/>
  <c r="F38" i="1"/>
  <c r="E38" i="1"/>
  <c r="L158" i="1" l="1"/>
  <c r="K158" i="1"/>
  <c r="J158" i="1"/>
  <c r="I158" i="1"/>
  <c r="L156" i="1"/>
  <c r="K156" i="1"/>
  <c r="J156" i="1"/>
  <c r="I156" i="1"/>
  <c r="H156" i="1"/>
  <c r="H159" i="1" s="1"/>
  <c r="I104" i="1"/>
  <c r="J104" i="1"/>
  <c r="K104" i="1"/>
  <c r="L104" i="1"/>
  <c r="H37" i="1"/>
  <c r="I37" i="1"/>
  <c r="J37" i="1"/>
  <c r="K37" i="1"/>
  <c r="L37" i="1"/>
  <c r="I159" i="1" l="1"/>
  <c r="K159" i="1"/>
  <c r="M159" i="1"/>
  <c r="J159" i="1"/>
  <c r="E214" i="1" l="1"/>
  <c r="E215" i="1" s="1"/>
  <c r="E204" i="1"/>
  <c r="E210" i="1" s="1"/>
  <c r="E167" i="1"/>
  <c r="E164" i="1"/>
  <c r="E115" i="1"/>
  <c r="E112" i="1"/>
  <c r="E109" i="1"/>
  <c r="E188" i="1" l="1"/>
  <c r="G132" i="1"/>
  <c r="F132" i="1"/>
  <c r="E132" i="1"/>
  <c r="G31" i="1"/>
  <c r="F31" i="1"/>
  <c r="E31" i="1"/>
  <c r="E101" i="1"/>
  <c r="E95" i="1"/>
  <c r="G101" i="1"/>
  <c r="F101" i="1"/>
  <c r="L100" i="1"/>
  <c r="K100" i="1"/>
  <c r="J100" i="1"/>
  <c r="I100" i="1"/>
  <c r="H100" i="1"/>
  <c r="L99" i="1"/>
  <c r="K99" i="1"/>
  <c r="J99" i="1"/>
  <c r="I99" i="1"/>
  <c r="H99" i="1"/>
  <c r="G95" i="1"/>
  <c r="F95" i="1"/>
  <c r="L94" i="1"/>
  <c r="K94" i="1"/>
  <c r="J94" i="1"/>
  <c r="I94" i="1"/>
  <c r="L93" i="1"/>
  <c r="K93" i="1"/>
  <c r="J93" i="1"/>
  <c r="I93" i="1"/>
  <c r="H93" i="1"/>
  <c r="I95" i="1" l="1"/>
  <c r="K95" i="1"/>
  <c r="K101" i="1"/>
  <c r="H95" i="1"/>
  <c r="J95" i="1"/>
  <c r="M95" i="1"/>
  <c r="H101" i="1"/>
  <c r="J101" i="1"/>
  <c r="M101" i="1"/>
  <c r="I101" i="1"/>
  <c r="G47" i="1"/>
  <c r="F47" i="1"/>
  <c r="L46" i="1"/>
  <c r="K46" i="1"/>
  <c r="J46" i="1"/>
  <c r="I46" i="1"/>
  <c r="H46" i="1"/>
  <c r="L45" i="1"/>
  <c r="K45" i="1"/>
  <c r="J45" i="1"/>
  <c r="I45" i="1"/>
  <c r="H45" i="1"/>
  <c r="G214" i="1"/>
  <c r="F214" i="1"/>
  <c r="L213" i="1"/>
  <c r="K213" i="1"/>
  <c r="J213" i="1"/>
  <c r="I213" i="1"/>
  <c r="L212" i="1"/>
  <c r="K212" i="1"/>
  <c r="J212" i="1"/>
  <c r="I212" i="1"/>
  <c r="L208" i="1"/>
  <c r="K208" i="1"/>
  <c r="J208" i="1"/>
  <c r="I208" i="1"/>
  <c r="H208" i="1"/>
  <c r="L205" i="1"/>
  <c r="K205" i="1"/>
  <c r="J205" i="1"/>
  <c r="I205" i="1"/>
  <c r="H205" i="1"/>
  <c r="G204" i="1"/>
  <c r="G210" i="1" s="1"/>
  <c r="F204" i="1"/>
  <c r="F210" i="1" s="1"/>
  <c r="L203" i="1"/>
  <c r="K203" i="1"/>
  <c r="J203" i="1"/>
  <c r="I203" i="1"/>
  <c r="H203" i="1"/>
  <c r="L202" i="1"/>
  <c r="K202" i="1"/>
  <c r="J202" i="1"/>
  <c r="I202" i="1"/>
  <c r="H202" i="1"/>
  <c r="G187" i="1"/>
  <c r="F187" i="1"/>
  <c r="L186" i="1"/>
  <c r="L185" i="1"/>
  <c r="G173" i="1"/>
  <c r="F173" i="1"/>
  <c r="L172" i="1"/>
  <c r="K172" i="1"/>
  <c r="J172" i="1"/>
  <c r="I172" i="1"/>
  <c r="H172" i="1"/>
  <c r="L171" i="1"/>
  <c r="K171" i="1"/>
  <c r="J171" i="1"/>
  <c r="I171" i="1"/>
  <c r="G167" i="1"/>
  <c r="F167" i="1"/>
  <c r="L166" i="1"/>
  <c r="K166" i="1"/>
  <c r="J166" i="1"/>
  <c r="I166" i="1"/>
  <c r="H166" i="1"/>
  <c r="L165" i="1"/>
  <c r="K165" i="1"/>
  <c r="J165" i="1"/>
  <c r="I165" i="1"/>
  <c r="H165" i="1"/>
  <c r="G164" i="1"/>
  <c r="F164" i="1"/>
  <c r="F188" i="1" s="1"/>
  <c r="L163" i="1"/>
  <c r="K163" i="1"/>
  <c r="J163" i="1"/>
  <c r="I163" i="1"/>
  <c r="L162" i="1"/>
  <c r="K162" i="1"/>
  <c r="J162" i="1"/>
  <c r="I162" i="1"/>
  <c r="H162" i="1"/>
  <c r="G115" i="1"/>
  <c r="F115" i="1"/>
  <c r="L114" i="1"/>
  <c r="K114" i="1"/>
  <c r="J114" i="1"/>
  <c r="I114" i="1"/>
  <c r="H114" i="1"/>
  <c r="L113" i="1"/>
  <c r="K113" i="1"/>
  <c r="J113" i="1"/>
  <c r="I113" i="1"/>
  <c r="H113" i="1"/>
  <c r="G112" i="1"/>
  <c r="F112" i="1"/>
  <c r="L111" i="1"/>
  <c r="K111" i="1"/>
  <c r="J111" i="1"/>
  <c r="I111" i="1"/>
  <c r="L110" i="1"/>
  <c r="K110" i="1"/>
  <c r="J110" i="1"/>
  <c r="I110" i="1"/>
  <c r="H110" i="1"/>
  <c r="G109" i="1"/>
  <c r="F109" i="1"/>
  <c r="G72" i="1"/>
  <c r="F72" i="1"/>
  <c r="E72" i="1"/>
  <c r="G65" i="1"/>
  <c r="F65" i="1"/>
  <c r="E65" i="1"/>
  <c r="I209" i="1" l="1"/>
  <c r="I210" i="1" s="1"/>
  <c r="K209" i="1"/>
  <c r="H209" i="1"/>
  <c r="J209" i="1"/>
  <c r="J210" i="1" s="1"/>
  <c r="M209" i="1"/>
  <c r="K167" i="1"/>
  <c r="K173" i="1"/>
  <c r="I187" i="1"/>
  <c r="K204" i="1"/>
  <c r="D16" i="1" s="1"/>
  <c r="K214" i="1"/>
  <c r="K215" i="1" s="1"/>
  <c r="I47" i="1"/>
  <c r="K47" i="1"/>
  <c r="H47" i="1"/>
  <c r="M47" i="1"/>
  <c r="J47" i="1"/>
  <c r="H214" i="1"/>
  <c r="J214" i="1"/>
  <c r="M214" i="1"/>
  <c r="I214" i="1"/>
  <c r="H204" i="1"/>
  <c r="J204" i="1"/>
  <c r="M204" i="1"/>
  <c r="I204" i="1"/>
  <c r="M187" i="1"/>
  <c r="H173" i="1"/>
  <c r="J173" i="1"/>
  <c r="M173" i="1"/>
  <c r="I173" i="1"/>
  <c r="H164" i="1"/>
  <c r="J164" i="1"/>
  <c r="J188" i="1" s="1"/>
  <c r="M164" i="1"/>
  <c r="I164" i="1"/>
  <c r="I188" i="1" s="1"/>
  <c r="H167" i="1"/>
  <c r="J167" i="1"/>
  <c r="M167" i="1"/>
  <c r="I167" i="1"/>
  <c r="K164" i="1"/>
  <c r="K115" i="1"/>
  <c r="H112" i="1"/>
  <c r="J112" i="1"/>
  <c r="M112" i="1"/>
  <c r="H115" i="1"/>
  <c r="J115" i="1"/>
  <c r="M115" i="1"/>
  <c r="I115" i="1"/>
  <c r="K112" i="1"/>
  <c r="I112" i="1"/>
  <c r="H87" i="1"/>
  <c r="D12" i="1" l="1"/>
  <c r="D20" i="1" s="1"/>
  <c r="H210" i="1"/>
  <c r="K210" i="1"/>
  <c r="D15" i="1" s="1"/>
  <c r="K188" i="1" l="1"/>
  <c r="D11" i="1" s="1"/>
  <c r="G53" i="1"/>
  <c r="F53" i="1"/>
  <c r="E53" i="1"/>
  <c r="L52" i="1"/>
  <c r="K52" i="1"/>
  <c r="J52" i="1"/>
  <c r="I52" i="1"/>
  <c r="L51" i="1"/>
  <c r="K51" i="1"/>
  <c r="J51" i="1"/>
  <c r="I51" i="1"/>
  <c r="H51" i="1"/>
  <c r="G50" i="1"/>
  <c r="F50" i="1"/>
  <c r="E50" i="1"/>
  <c r="L49" i="1"/>
  <c r="K49" i="1"/>
  <c r="J49" i="1"/>
  <c r="I49" i="1"/>
  <c r="H49" i="1"/>
  <c r="L48" i="1"/>
  <c r="K48" i="1"/>
  <c r="J48" i="1"/>
  <c r="I48" i="1"/>
  <c r="H48" i="1"/>
  <c r="M50" i="1" l="1"/>
  <c r="I50" i="1"/>
  <c r="K50" i="1"/>
  <c r="I53" i="1"/>
  <c r="K53" i="1"/>
  <c r="M53" i="1"/>
  <c r="H50" i="1"/>
  <c r="J50" i="1"/>
  <c r="H53" i="1"/>
  <c r="J53" i="1"/>
  <c r="L127" i="1"/>
  <c r="K127" i="1"/>
  <c r="J127" i="1"/>
  <c r="I127" i="1"/>
  <c r="H127" i="1"/>
  <c r="L126" i="1"/>
  <c r="K126" i="1"/>
  <c r="J126" i="1"/>
  <c r="I126" i="1"/>
  <c r="H126" i="1"/>
  <c r="I128" i="1" l="1"/>
  <c r="K128" i="1"/>
  <c r="H128" i="1"/>
  <c r="J128" i="1"/>
  <c r="M128" i="1"/>
  <c r="L123" i="1"/>
  <c r="K123" i="1"/>
  <c r="J123" i="1"/>
  <c r="I123" i="1"/>
  <c r="H123" i="1"/>
  <c r="L122" i="1"/>
  <c r="K122" i="1"/>
  <c r="J122" i="1"/>
  <c r="I122" i="1"/>
  <c r="H122" i="1"/>
  <c r="L121" i="1"/>
  <c r="K121" i="1"/>
  <c r="J121" i="1"/>
  <c r="I121" i="1"/>
  <c r="H121" i="1"/>
  <c r="L120" i="1"/>
  <c r="K120" i="1"/>
  <c r="J120" i="1"/>
  <c r="I120" i="1"/>
  <c r="H125" i="1" l="1"/>
  <c r="J125" i="1"/>
  <c r="M125" i="1"/>
  <c r="I125" i="1"/>
  <c r="K125" i="1"/>
  <c r="C20" i="1"/>
  <c r="K218" i="1"/>
  <c r="K219" i="1"/>
  <c r="K220" i="1"/>
  <c r="K221" i="1"/>
  <c r="K217" i="1"/>
  <c r="G92" i="1"/>
  <c r="F92" i="1"/>
  <c r="E92" i="1"/>
  <c r="L91" i="1"/>
  <c r="K91" i="1"/>
  <c r="J91" i="1"/>
  <c r="I91" i="1"/>
  <c r="H91" i="1"/>
  <c r="L90" i="1"/>
  <c r="K90" i="1"/>
  <c r="J90" i="1"/>
  <c r="I90" i="1"/>
  <c r="H90" i="1"/>
  <c r="L89" i="1"/>
  <c r="K89" i="1"/>
  <c r="J89" i="1"/>
  <c r="I89" i="1"/>
  <c r="H89" i="1"/>
  <c r="L88" i="1"/>
  <c r="K88" i="1"/>
  <c r="J88" i="1"/>
  <c r="I88" i="1"/>
  <c r="H88" i="1"/>
  <c r="L87" i="1"/>
  <c r="K87" i="1"/>
  <c r="J87" i="1"/>
  <c r="I87" i="1"/>
  <c r="M92" i="1" l="1"/>
  <c r="K222" i="1"/>
  <c r="K223" i="1" s="1"/>
  <c r="D17" i="1" s="1"/>
  <c r="H92" i="1"/>
  <c r="K92" i="1"/>
  <c r="I92" i="1"/>
  <c r="J92" i="1"/>
  <c r="G86" i="1"/>
  <c r="F86" i="1"/>
  <c r="F102" i="1" s="1"/>
  <c r="E86" i="1"/>
  <c r="E102" i="1" s="1"/>
  <c r="L85" i="1"/>
  <c r="K85" i="1"/>
  <c r="J85" i="1"/>
  <c r="I85" i="1"/>
  <c r="L84" i="1"/>
  <c r="K84" i="1"/>
  <c r="J84" i="1"/>
  <c r="I84" i="1"/>
  <c r="H84" i="1"/>
  <c r="L83" i="1"/>
  <c r="K83" i="1"/>
  <c r="J83" i="1"/>
  <c r="I83" i="1"/>
  <c r="L82" i="1"/>
  <c r="K82" i="1"/>
  <c r="J82" i="1"/>
  <c r="I82" i="1"/>
  <c r="H82" i="1"/>
  <c r="L81" i="1"/>
  <c r="K81" i="1"/>
  <c r="J81" i="1"/>
  <c r="I81" i="1"/>
  <c r="H81" i="1"/>
  <c r="G44" i="1"/>
  <c r="F44" i="1"/>
  <c r="F54" i="1" s="1"/>
  <c r="E44" i="1"/>
  <c r="E54" i="1" s="1"/>
  <c r="L43" i="1"/>
  <c r="K43" i="1"/>
  <c r="J43" i="1"/>
  <c r="I43" i="1"/>
  <c r="H43" i="1"/>
  <c r="L42" i="1"/>
  <c r="K42" i="1"/>
  <c r="J42" i="1"/>
  <c r="I42" i="1"/>
  <c r="H42" i="1"/>
  <c r="L41" i="1"/>
  <c r="K41" i="1"/>
  <c r="J41" i="1"/>
  <c r="I41" i="1"/>
  <c r="H41" i="1"/>
  <c r="L40" i="1"/>
  <c r="K40" i="1"/>
  <c r="J40" i="1"/>
  <c r="I40" i="1"/>
  <c r="H40" i="1"/>
  <c r="L39" i="1"/>
  <c r="K39" i="1"/>
  <c r="J39" i="1"/>
  <c r="I39" i="1"/>
  <c r="H39" i="1"/>
  <c r="H144" i="1"/>
  <c r="H145" i="1"/>
  <c r="H146" i="1"/>
  <c r="H147" i="1"/>
  <c r="H143" i="1"/>
  <c r="M44" i="1" l="1"/>
  <c r="M86" i="1"/>
  <c r="K44" i="1"/>
  <c r="H44" i="1"/>
  <c r="J44" i="1"/>
  <c r="H86" i="1"/>
  <c r="J86" i="1"/>
  <c r="J102" i="1" s="1"/>
  <c r="I44" i="1"/>
  <c r="K86" i="1"/>
  <c r="I86" i="1"/>
  <c r="I102" i="1" s="1"/>
  <c r="K130" i="1"/>
  <c r="K131" i="1"/>
  <c r="K129" i="1"/>
  <c r="K194" i="1"/>
  <c r="K190" i="1"/>
  <c r="K147" i="1"/>
  <c r="K146" i="1"/>
  <c r="K145" i="1"/>
  <c r="K144" i="1"/>
  <c r="K143" i="1"/>
  <c r="K139" i="1"/>
  <c r="K140" i="1" s="1"/>
  <c r="K137" i="1"/>
  <c r="K136" i="1"/>
  <c r="K135" i="1"/>
  <c r="K134" i="1"/>
  <c r="K133" i="1"/>
  <c r="K118" i="1"/>
  <c r="K117" i="1"/>
  <c r="K116" i="1"/>
  <c r="K108" i="1"/>
  <c r="K107" i="1"/>
  <c r="K105" i="1"/>
  <c r="K106" i="1" s="1"/>
  <c r="K77" i="1"/>
  <c r="K76" i="1"/>
  <c r="K71" i="1"/>
  <c r="K70" i="1"/>
  <c r="K68" i="1"/>
  <c r="K67" i="1"/>
  <c r="K66" i="1"/>
  <c r="K64" i="1"/>
  <c r="K62" i="1"/>
  <c r="K60" i="1"/>
  <c r="K59" i="1"/>
  <c r="K58" i="1"/>
  <c r="K57" i="1"/>
  <c r="K56" i="1"/>
  <c r="K36" i="1"/>
  <c r="K35" i="1"/>
  <c r="K32" i="1"/>
  <c r="K29" i="1"/>
  <c r="K30" i="1"/>
  <c r="K28" i="1"/>
  <c r="K119" i="1" l="1"/>
  <c r="K78" i="1"/>
  <c r="K102" i="1"/>
  <c r="C9" i="1" s="1"/>
  <c r="K69" i="1"/>
  <c r="K38" i="1"/>
  <c r="K34" i="1"/>
  <c r="K132" i="1"/>
  <c r="K31" i="1"/>
  <c r="K72" i="1"/>
  <c r="K109" i="1"/>
  <c r="K65" i="1"/>
  <c r="K138" i="1"/>
  <c r="K61" i="1"/>
  <c r="K148" i="1"/>
  <c r="K160" i="1" s="1"/>
  <c r="K195" i="1"/>
  <c r="K54" i="1" l="1"/>
  <c r="C13" i="1" s="1"/>
  <c r="G148" i="1" l="1"/>
  <c r="F148" i="1"/>
  <c r="F160" i="1" s="1"/>
  <c r="E148" i="1"/>
  <c r="E160" i="1" s="1"/>
  <c r="L147" i="1"/>
  <c r="J147" i="1"/>
  <c r="I147" i="1"/>
  <c r="L146" i="1"/>
  <c r="J146" i="1"/>
  <c r="I146" i="1"/>
  <c r="L145" i="1"/>
  <c r="J145" i="1"/>
  <c r="I145" i="1"/>
  <c r="L144" i="1"/>
  <c r="J144" i="1"/>
  <c r="I144" i="1"/>
  <c r="L143" i="1"/>
  <c r="J143" i="1"/>
  <c r="I143" i="1"/>
  <c r="L139" i="1"/>
  <c r="M140" i="1" s="1"/>
  <c r="J139" i="1"/>
  <c r="J140" i="1" s="1"/>
  <c r="I139" i="1"/>
  <c r="I140" i="1" s="1"/>
  <c r="H139" i="1"/>
  <c r="H140" i="1" s="1"/>
  <c r="M148" i="1" l="1"/>
  <c r="H148" i="1"/>
  <c r="J148" i="1"/>
  <c r="J160" i="1" s="1"/>
  <c r="I148" i="1"/>
  <c r="I160" i="1" s="1"/>
  <c r="C11" i="1" l="1"/>
  <c r="G222" i="1"/>
  <c r="F222" i="1"/>
  <c r="F223" i="1" s="1"/>
  <c r="E222" i="1"/>
  <c r="E223" i="1" s="1"/>
  <c r="L221" i="1"/>
  <c r="J221" i="1"/>
  <c r="I221" i="1"/>
  <c r="H221" i="1"/>
  <c r="L220" i="1"/>
  <c r="J220" i="1"/>
  <c r="I220" i="1"/>
  <c r="H220" i="1"/>
  <c r="L219" i="1"/>
  <c r="J219" i="1"/>
  <c r="I219" i="1"/>
  <c r="H219" i="1"/>
  <c r="L218" i="1"/>
  <c r="J218" i="1"/>
  <c r="I218" i="1"/>
  <c r="H218" i="1"/>
  <c r="L217" i="1"/>
  <c r="J217" i="1"/>
  <c r="I217" i="1"/>
  <c r="I222" i="1" s="1"/>
  <c r="I223" i="1" s="1"/>
  <c r="G195" i="1"/>
  <c r="F195" i="1"/>
  <c r="F200" i="1" s="1"/>
  <c r="E195" i="1"/>
  <c r="E200" i="1" s="1"/>
  <c r="H20" i="1" s="1"/>
  <c r="L194" i="1"/>
  <c r="J194" i="1"/>
  <c r="I194" i="1"/>
  <c r="H194" i="1"/>
  <c r="L190" i="1"/>
  <c r="J190" i="1"/>
  <c r="I190" i="1"/>
  <c r="H190" i="1"/>
  <c r="L30" i="1"/>
  <c r="J30" i="1"/>
  <c r="I30" i="1"/>
  <c r="H30" i="1"/>
  <c r="L29" i="1"/>
  <c r="J29" i="1"/>
  <c r="I29" i="1"/>
  <c r="H29" i="1"/>
  <c r="L28" i="1"/>
  <c r="J28" i="1"/>
  <c r="I28" i="1"/>
  <c r="H28" i="1"/>
  <c r="M195" i="1" l="1"/>
  <c r="M222" i="1"/>
  <c r="I195" i="1"/>
  <c r="I200" i="1" s="1"/>
  <c r="H31" i="1"/>
  <c r="J31" i="1"/>
  <c r="I31" i="1"/>
  <c r="M31" i="1"/>
  <c r="H222" i="1"/>
  <c r="H223" i="1" s="1"/>
  <c r="J222" i="1"/>
  <c r="J223" i="1" s="1"/>
  <c r="H195" i="1"/>
  <c r="J195" i="1"/>
  <c r="J200" i="1" s="1"/>
  <c r="F215" i="1"/>
  <c r="J20" i="1" s="1"/>
  <c r="L131" i="1"/>
  <c r="J131" i="1"/>
  <c r="I131" i="1"/>
  <c r="H131" i="1"/>
  <c r="L130" i="1"/>
  <c r="J130" i="1"/>
  <c r="I130" i="1"/>
  <c r="H130" i="1"/>
  <c r="L129" i="1"/>
  <c r="J129" i="1"/>
  <c r="I129" i="1"/>
  <c r="H129" i="1"/>
  <c r="G138" i="1"/>
  <c r="F138" i="1"/>
  <c r="F141" i="1" s="1"/>
  <c r="E138" i="1"/>
  <c r="L137" i="1"/>
  <c r="J137" i="1"/>
  <c r="I137" i="1"/>
  <c r="H137" i="1"/>
  <c r="L136" i="1"/>
  <c r="J136" i="1"/>
  <c r="I136" i="1"/>
  <c r="H136" i="1"/>
  <c r="L135" i="1"/>
  <c r="J135" i="1"/>
  <c r="I135" i="1"/>
  <c r="H135" i="1"/>
  <c r="L134" i="1"/>
  <c r="J134" i="1"/>
  <c r="I134" i="1"/>
  <c r="L133" i="1"/>
  <c r="J133" i="1"/>
  <c r="I133" i="1"/>
  <c r="H133" i="1"/>
  <c r="L118" i="1"/>
  <c r="J118" i="1"/>
  <c r="I118" i="1"/>
  <c r="L117" i="1"/>
  <c r="J117" i="1"/>
  <c r="I117" i="1"/>
  <c r="L116" i="1"/>
  <c r="J116" i="1"/>
  <c r="I116" i="1"/>
  <c r="H116" i="1"/>
  <c r="H119" i="1" s="1"/>
  <c r="L108" i="1"/>
  <c r="J108" i="1"/>
  <c r="I108" i="1"/>
  <c r="H108" i="1"/>
  <c r="L107" i="1"/>
  <c r="J107" i="1"/>
  <c r="I107" i="1"/>
  <c r="J119" i="1" l="1"/>
  <c r="I119" i="1"/>
  <c r="M119" i="1"/>
  <c r="K200" i="1"/>
  <c r="C15" i="1" s="1"/>
  <c r="M138" i="1"/>
  <c r="H132" i="1"/>
  <c r="J132" i="1"/>
  <c r="I132" i="1"/>
  <c r="M132" i="1"/>
  <c r="H109" i="1"/>
  <c r="J109" i="1"/>
  <c r="I109" i="1"/>
  <c r="M109" i="1"/>
  <c r="J138" i="1"/>
  <c r="I138" i="1"/>
  <c r="J215" i="1"/>
  <c r="I215" i="1"/>
  <c r="H138" i="1"/>
  <c r="C19" i="1" l="1"/>
  <c r="L36" i="1"/>
  <c r="J36" i="1"/>
  <c r="I36" i="1"/>
  <c r="L35" i="1"/>
  <c r="J35" i="1"/>
  <c r="I35" i="1"/>
  <c r="H35" i="1"/>
  <c r="L77" i="1"/>
  <c r="J77" i="1"/>
  <c r="I77" i="1"/>
  <c r="H77" i="1"/>
  <c r="L76" i="1"/>
  <c r="J76" i="1"/>
  <c r="J78" i="1" s="1"/>
  <c r="I76" i="1"/>
  <c r="H76" i="1"/>
  <c r="L71" i="1"/>
  <c r="J71" i="1"/>
  <c r="I71" i="1"/>
  <c r="H71" i="1"/>
  <c r="L70" i="1"/>
  <c r="J70" i="1"/>
  <c r="I70" i="1"/>
  <c r="H70" i="1"/>
  <c r="E141" i="1"/>
  <c r="L105" i="1"/>
  <c r="M106" i="1" s="1"/>
  <c r="J105" i="1"/>
  <c r="J106" i="1" s="1"/>
  <c r="I105" i="1"/>
  <c r="I106" i="1" s="1"/>
  <c r="H105" i="1"/>
  <c r="H106" i="1" s="1"/>
  <c r="L68" i="1"/>
  <c r="J68" i="1"/>
  <c r="I68" i="1"/>
  <c r="H68" i="1"/>
  <c r="L67" i="1"/>
  <c r="J67" i="1"/>
  <c r="I67" i="1"/>
  <c r="L66" i="1"/>
  <c r="J66" i="1"/>
  <c r="I66" i="1"/>
  <c r="H66" i="1"/>
  <c r="L64" i="1"/>
  <c r="J64" i="1"/>
  <c r="I64" i="1"/>
  <c r="H64" i="1"/>
  <c r="L62" i="1"/>
  <c r="J62" i="1"/>
  <c r="I62" i="1"/>
  <c r="H62" i="1"/>
  <c r="I32" i="1"/>
  <c r="J32" i="1"/>
  <c r="L32" i="1"/>
  <c r="G61" i="1"/>
  <c r="F61" i="1"/>
  <c r="F79" i="1" s="1"/>
  <c r="E61" i="1"/>
  <c r="E79" i="1" s="1"/>
  <c r="L60" i="1"/>
  <c r="J60" i="1"/>
  <c r="I60" i="1"/>
  <c r="L59" i="1"/>
  <c r="J59" i="1"/>
  <c r="I59" i="1"/>
  <c r="L58" i="1"/>
  <c r="J58" i="1"/>
  <c r="I58" i="1"/>
  <c r="L57" i="1"/>
  <c r="J57" i="1"/>
  <c r="I57" i="1"/>
  <c r="L56" i="1"/>
  <c r="J56" i="1"/>
  <c r="I56" i="1"/>
  <c r="H56" i="1"/>
  <c r="I78" i="1" l="1"/>
  <c r="J21" i="1"/>
  <c r="J19" i="1"/>
  <c r="H21" i="1"/>
  <c r="H19" i="1"/>
  <c r="J69" i="1"/>
  <c r="H69" i="1"/>
  <c r="I69" i="1"/>
  <c r="M69" i="1"/>
  <c r="G79" i="1"/>
  <c r="M61" i="1"/>
  <c r="M34" i="1"/>
  <c r="I34" i="1"/>
  <c r="I38" i="1"/>
  <c r="M38" i="1"/>
  <c r="J34" i="1"/>
  <c r="H38" i="1"/>
  <c r="J38" i="1"/>
  <c r="J54" i="1" s="1"/>
  <c r="H34" i="1"/>
  <c r="I72" i="1"/>
  <c r="M72" i="1"/>
  <c r="H72" i="1"/>
  <c r="J72" i="1"/>
  <c r="H65" i="1"/>
  <c r="J65" i="1"/>
  <c r="I65" i="1"/>
  <c r="M65" i="1"/>
  <c r="M78" i="1"/>
  <c r="H61" i="1"/>
  <c r="J61" i="1"/>
  <c r="I61" i="1"/>
  <c r="I54" i="1" l="1"/>
  <c r="I141" i="1"/>
  <c r="J141" i="1"/>
  <c r="I79" i="1"/>
  <c r="J79" i="1"/>
  <c r="H79" i="1"/>
  <c r="K79" i="1" l="1"/>
  <c r="D13" i="1" s="1"/>
  <c r="K141" i="1"/>
  <c r="D9" i="1" s="1"/>
  <c r="D19" i="1" l="1"/>
</calcChain>
</file>

<file path=xl/sharedStrings.xml><?xml version="1.0" encoding="utf-8"?>
<sst xmlns="http://schemas.openxmlformats.org/spreadsheetml/2006/main" count="189" uniqueCount="117">
  <si>
    <t>дополнительная общеобразовательная программа</t>
  </si>
  <si>
    <t>педагог</t>
  </si>
  <si>
    <t>часов в неделю</t>
  </si>
  <si>
    <t>часов в год</t>
  </si>
  <si>
    <t>Стаценко И.В.</t>
  </si>
  <si>
    <t>Резвицкая Г.Н.</t>
  </si>
  <si>
    <t>Гордиенко С.А.</t>
  </si>
  <si>
    <t>Зайцева Т.П.</t>
  </si>
  <si>
    <t>группа</t>
  </si>
  <si>
    <t>колво обуч-ся</t>
  </si>
  <si>
    <t>человеко часов 1 пол-е</t>
  </si>
  <si>
    <t>нагрузка на группу</t>
  </si>
  <si>
    <t>нагрузка по ДООП</t>
  </si>
  <si>
    <t>АДОП "ПРИРОДА И ХУДОЖНИК"</t>
  </si>
  <si>
    <t>"ЛАДОШКИ"</t>
  </si>
  <si>
    <t xml:space="preserve"> «БУДЬ ГОТОВ»</t>
  </si>
  <si>
    <t xml:space="preserve"> "УДИВИТЕЛЬНОЕ РЯДОМ"</t>
  </si>
  <si>
    <t>"БЕЛАЯ ЛАДЬЯ"</t>
  </si>
  <si>
    <t>МБУДО "ЕРМАКОВСКИЙ ЦЕНТР ДОПОЛНИТЕЛЬНОГО ОБРАЗОВАНИЯ"</t>
  </si>
  <si>
    <t>человеко часов на муниципальном задании</t>
  </si>
  <si>
    <t>человеко часов на персфинансировании</t>
  </si>
  <si>
    <t>человекочасов в год*36</t>
  </si>
  <si>
    <t>"ПЕШИЙ ТУРИЗМ"</t>
  </si>
  <si>
    <t>ДОП</t>
  </si>
  <si>
    <t>АДОП</t>
  </si>
  <si>
    <t>мест:</t>
  </si>
  <si>
    <t>мун зад</t>
  </si>
  <si>
    <t>пфдо</t>
  </si>
  <si>
    <t>"БУДЬ ГОТОВ"</t>
  </si>
  <si>
    <t>к ОБРАЗОВАТЕЛЬНОЙ ПРОГРАММЕ</t>
  </si>
  <si>
    <t>Ферлюдина О.С.</t>
  </si>
  <si>
    <t>"ПЛАНЕТА РУКОДЕЛИЯ"</t>
  </si>
  <si>
    <t>"ПОДГОТОВКА К ШКОЛЕ"</t>
  </si>
  <si>
    <t>" ТУРИСТЯТА +"</t>
  </si>
  <si>
    <t>ТРОПА БЕЗОПАСНОСТИ</t>
  </si>
  <si>
    <t>"ИЗО-АРТ"</t>
  </si>
  <si>
    <t>Юнг А.А.</t>
  </si>
  <si>
    <t>" БУДЬ ГОТОВ"</t>
  </si>
  <si>
    <t>"УДИВИТЕЛЬНОЕ РЯДОМ"</t>
  </si>
  <si>
    <t>человеко часов 2 пол-е</t>
  </si>
  <si>
    <t>ID</t>
  </si>
  <si>
    <t>ХУДОЖЕСТВЕННАЯ НАПРАВЛЕННОСТЬ : БЮДЖЕТ</t>
  </si>
  <si>
    <t>ХУДОЖЕСТВЕННАЯ НАПРАВЛЕННОСТЬ:ПФДОД</t>
  </si>
  <si>
    <t>СОЦИАЛЬНО ГУМАНИТАРНАЯ НАПРАВЛЕННОСТЬ : БЮДЖЕТ</t>
  </si>
  <si>
    <t>СОЦИАЛЬНО ГУМАНИТАРНАЯ НАПРАВЛЕННОСТЬ : ПФДОД</t>
  </si>
  <si>
    <t>ТУРИСТСКО-КРАЕВЕДЧЕСКАЯ НАПРАВЛЕННОСТЬ: БЮДЖЕТ</t>
  </si>
  <si>
    <t>ТУРИСТСКО-КРАЕВЕДЧЕСКАЯ НАПРАВЛЕННОСТЬ: ПФДОД</t>
  </si>
  <si>
    <t>ЕСТЕСТВЕННОНАУЧНАЯ НАПРАВЛЕННОСТЬ: БЮДЖЕТ</t>
  </si>
  <si>
    <t>ЕСТЕСТВЕННОНАУЧНАЯ НАПРАВЛЕННОСТЬ: ПФДОД</t>
  </si>
  <si>
    <t>ФИЗКУЛЬТУРНО_СПОРТИВНАЯ НАПРАВЛЕННОСТЬ: БЮДЖЕТ</t>
  </si>
  <si>
    <t>ФИЗКУЛЬТУРНО_СПОРТИВНАЯ НАПРАВЛЕННОСТЬ: ПФДОД</t>
  </si>
  <si>
    <t>"ОПЫТ ТВОРЧЕСТВА В П П"</t>
  </si>
  <si>
    <t>Социально-гуманитарная направленность</t>
  </si>
  <si>
    <t>Туристско-краеведческая направленность</t>
  </si>
  <si>
    <t>овз</t>
  </si>
  <si>
    <t>Художественная направленность</t>
  </si>
  <si>
    <t>Естественнонаучная направленность</t>
  </si>
  <si>
    <t>Физкультурно-спортивная направленность</t>
  </si>
  <si>
    <t>ч/часов</t>
  </si>
  <si>
    <t xml:space="preserve"> групп:</t>
  </si>
  <si>
    <t>"КРЕАТИВНОЕ РИСОВАНИЕ +"</t>
  </si>
  <si>
    <t>Алтынцева О.В.</t>
  </si>
  <si>
    <t>" ПРОФТЕГИ"</t>
  </si>
  <si>
    <t>АДОП "УДИВИТЕЛЬНОЕ РЯДОМ"ОВЗ</t>
  </si>
  <si>
    <t>"Туристята НЕХСТ"</t>
  </si>
  <si>
    <t>летний модуль</t>
  </si>
  <si>
    <t>" ГОРОД МАСТЕРОВ"</t>
  </si>
  <si>
    <t>"ОПЫТ ТВОРЧЕСТВА в ПП"</t>
  </si>
  <si>
    <t>ИТОГО ПО РАЗДЕЛУ</t>
  </si>
  <si>
    <t>ГОРОД МАСТЕРОВ</t>
  </si>
  <si>
    <t>"КАПЛИ РАДУГИ"</t>
  </si>
  <si>
    <t>Казимухаметова Т.А.</t>
  </si>
  <si>
    <t>Ферлюдина О.С</t>
  </si>
  <si>
    <t>"ПОХОД ВЫХОДНОГО ДНЯ"</t>
  </si>
  <si>
    <t>Вакансия</t>
  </si>
  <si>
    <t>"ТРЕКИНГ TOUR"</t>
  </si>
  <si>
    <t>"ПАЛЬЧИКИ ОБЛИЖЕШЬ"</t>
  </si>
  <si>
    <t>Стрикова С.А.</t>
  </si>
  <si>
    <t>Варик А.И.</t>
  </si>
  <si>
    <t>"ТУРИСТЯТА +"</t>
  </si>
  <si>
    <t>Колбасова Т.В.</t>
  </si>
  <si>
    <t>"КРЕАТИВНОЕ РИСОВАНИЕ+"</t>
  </si>
  <si>
    <t>"МЕЛОДИЯ"</t>
  </si>
  <si>
    <t>"НАУКА ДЛЯ (до)ШКОЛЯТ"</t>
  </si>
  <si>
    <t>"ПЕРВЫЙ МОДУЛЬ. ЗНАКОМСТВО С КУХНЕЙ"</t>
  </si>
  <si>
    <t>"ВТОРОЙ МОДУЛЬ. ПРОСТЫЕ БЛЮДА"</t>
  </si>
  <si>
    <t>"ТРЕТИЙ МОДУЛЬ. КАРВИНГ"</t>
  </si>
  <si>
    <t>"ДОБРАЯ ВОЛЯ"</t>
  </si>
  <si>
    <t>"АЙДА-ДЕТТИ"</t>
  </si>
  <si>
    <t>"ЛЮБОЗНАЙКА" (овз)</t>
  </si>
  <si>
    <t>"ТРОПА БЕЗОПАСНОСТИ"</t>
  </si>
  <si>
    <t>Исакова В.В.</t>
  </si>
  <si>
    <t xml:space="preserve">ПРИЛОЖЕНИЕ № 2 </t>
  </si>
  <si>
    <t xml:space="preserve"> УЧЕБНЫЙ ПЛАН  на 2023-2024 </t>
  </si>
  <si>
    <t>Кравченко Р.В.</t>
  </si>
  <si>
    <t>Ретунский  В.Н.</t>
  </si>
  <si>
    <t>Федько М.А.</t>
  </si>
  <si>
    <t>Федько Е.В.</t>
  </si>
  <si>
    <t xml:space="preserve"> «ГАРМОНИЯ »</t>
  </si>
  <si>
    <t>Ерыганова</t>
  </si>
  <si>
    <t>Попкова В.О</t>
  </si>
  <si>
    <t>Чижевская И.А.</t>
  </si>
  <si>
    <t>Бабич В.Т.</t>
  </si>
  <si>
    <t>ВСЕГО:</t>
  </si>
  <si>
    <t xml:space="preserve">приказ №  509  от  31.08.2023 год               </t>
  </si>
  <si>
    <t>№ группы</t>
  </si>
  <si>
    <t>№2</t>
  </si>
  <si>
    <t>№1</t>
  </si>
  <si>
    <t>"ЛЮБОЗНАЙКА"</t>
  </si>
  <si>
    <t>"НАУКА ДЛЯ (до) ШКОЛЯТ"</t>
  </si>
  <si>
    <t>№3</t>
  </si>
  <si>
    <t>№4</t>
  </si>
  <si>
    <t>"ТРЕКИНГ ТУР"</t>
  </si>
  <si>
    <t>ID программы</t>
  </si>
  <si>
    <r>
      <t>И</t>
    </r>
    <r>
      <rPr>
        <b/>
        <i/>
        <sz val="11"/>
        <rFont val="Times New Roman"/>
        <family val="1"/>
        <charset val="204"/>
      </rPr>
      <t>ТОГО ПО РАЗДЕЛУ</t>
    </r>
  </si>
  <si>
    <t>В рамках исполнения соглашения о предоставлении субсидии на увеличение охватадетей  №8 от 27.07.2023 года</t>
  </si>
  <si>
    <t>Утверждаю: И.о.директора МБУДО Ермаковский центр дополнительного образования                           О.В. Новикова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</si>
</sst>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/>
    <xf numFmtId="0" fontId="0" fillId="0" borderId="0" xfId="0" applyBorder="1"/>
    <xf numFmtId="0" fontId="1" fillId="0" borderId="1" xfId="0" applyFont="1" applyBorder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2" fontId="0" fillId="0" borderId="0" xfId="0" applyNumberFormat="1"/>
    <xf numFmtId="0" fontId="2" fillId="0" borderId="0" xfId="0" applyFont="1" applyFill="1" applyAlignment="1">
      <alignment wrapText="1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" fillId="0" borderId="0" xfId="0" applyFont="1" applyFill="1"/>
    <xf numFmtId="0" fontId="14" fillId="0" borderId="0" xfId="0" applyFont="1"/>
    <xf numFmtId="0" fontId="9" fillId="0" borderId="0" xfId="0" applyFont="1" applyFill="1"/>
    <xf numFmtId="0" fontId="15" fillId="0" borderId="0" xfId="0" applyFont="1"/>
    <xf numFmtId="0" fontId="0" fillId="0" borderId="0" xfId="0" applyAlignment="1">
      <alignment horizontal="left"/>
    </xf>
    <xf numFmtId="0" fontId="0" fillId="2" borderId="0" xfId="0" applyFill="1"/>
    <xf numFmtId="0" fontId="1" fillId="2" borderId="0" xfId="0" applyFont="1" applyFill="1"/>
    <xf numFmtId="0" fontId="16" fillId="0" borderId="0" xfId="0" applyFont="1" applyFill="1"/>
    <xf numFmtId="0" fontId="19" fillId="0" borderId="0" xfId="0" applyFont="1" applyFill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9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/>
    <xf numFmtId="0" fontId="13" fillId="0" borderId="0" xfId="0" applyFont="1" applyFill="1"/>
    <xf numFmtId="0" fontId="15" fillId="0" borderId="1" xfId="0" applyFont="1" applyFill="1" applyBorder="1"/>
    <xf numFmtId="0" fontId="13" fillId="0" borderId="1" xfId="0" applyFont="1" applyFill="1" applyBorder="1"/>
    <xf numFmtId="0" fontId="9" fillId="0" borderId="4" xfId="0" applyFont="1" applyFill="1" applyBorder="1" applyAlignment="1">
      <alignment vertic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wrapText="1"/>
    </xf>
    <xf numFmtId="0" fontId="9" fillId="0" borderId="3" xfId="0" applyFont="1" applyFill="1" applyBorder="1"/>
    <xf numFmtId="0" fontId="10" fillId="0" borderId="0" xfId="0" applyFont="1" applyFill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2" fontId="9" fillId="0" borderId="3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5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/>
    <xf numFmtId="0" fontId="19" fillId="0" borderId="0" xfId="0" applyFont="1" applyFill="1" applyBorder="1"/>
    <xf numFmtId="0" fontId="22" fillId="0" borderId="0" xfId="0" applyFont="1" applyFill="1"/>
    <xf numFmtId="0" fontId="16" fillId="0" borderId="1" xfId="0" applyFont="1" applyFill="1" applyBorder="1"/>
    <xf numFmtId="0" fontId="23" fillId="0" borderId="1" xfId="0" applyFont="1" applyFill="1" applyBorder="1"/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/>
    <xf numFmtId="0" fontId="9" fillId="0" borderId="0" xfId="0" applyFont="1" applyFill="1" applyAlignment="1">
      <alignment wrapText="1"/>
    </xf>
    <xf numFmtId="0" fontId="17" fillId="0" borderId="0" xfId="0" applyFont="1"/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8"/>
  <sheetViews>
    <sheetView tabSelected="1" workbookViewId="0">
      <selection activeCell="N21" sqref="N21"/>
    </sheetView>
  </sheetViews>
  <sheetFormatPr defaultRowHeight="15" x14ac:dyDescent="0.25"/>
  <cols>
    <col min="1" max="1" width="2" style="1" customWidth="1"/>
    <col min="2" max="2" width="7" customWidth="1"/>
    <col min="3" max="3" width="29.42578125" customWidth="1"/>
    <col min="4" max="4" width="16.42578125" customWidth="1"/>
    <col min="5" max="5" width="6.42578125" customWidth="1"/>
    <col min="6" max="6" width="7.42578125" customWidth="1"/>
    <col min="7" max="8" width="6.85546875" customWidth="1"/>
    <col min="10" max="10" width="7" customWidth="1"/>
    <col min="11" max="11" width="7.42578125" style="1" customWidth="1"/>
    <col min="12" max="12" width="6.28515625" customWidth="1"/>
    <col min="13" max="13" width="7.5703125" customWidth="1"/>
  </cols>
  <sheetData>
    <row r="1" spans="1:18" x14ac:dyDescent="0.25">
      <c r="B1" s="5"/>
      <c r="C1" s="5"/>
      <c r="D1" s="5"/>
      <c r="E1" s="5"/>
      <c r="F1" s="9"/>
      <c r="G1" s="9"/>
      <c r="H1" s="5" t="s">
        <v>92</v>
      </c>
      <c r="I1" s="5"/>
      <c r="J1" s="5"/>
      <c r="K1" s="5"/>
      <c r="L1" s="16"/>
    </row>
    <row r="2" spans="1:18" ht="57.75" customHeight="1" x14ac:dyDescent="0.25">
      <c r="C2" s="71" t="s">
        <v>116</v>
      </c>
      <c r="D2" s="71"/>
      <c r="E2" s="5"/>
      <c r="F2" s="5"/>
      <c r="H2" s="5" t="s">
        <v>29</v>
      </c>
      <c r="I2" s="5"/>
      <c r="J2" s="5"/>
      <c r="K2" s="5"/>
      <c r="L2" s="16"/>
    </row>
    <row r="3" spans="1:18" x14ac:dyDescent="0.25">
      <c r="B3" s="9"/>
      <c r="C3" s="5" t="s">
        <v>104</v>
      </c>
      <c r="D3" s="9"/>
      <c r="E3" s="9"/>
      <c r="F3" s="9"/>
      <c r="G3" s="9"/>
      <c r="H3" s="5"/>
      <c r="I3" s="5"/>
      <c r="K3" s="5"/>
      <c r="L3" s="5"/>
      <c r="M3" s="5"/>
    </row>
    <row r="4" spans="1:18" x14ac:dyDescent="0.25">
      <c r="B4" s="9"/>
      <c r="C4" s="9"/>
      <c r="D4" s="9"/>
      <c r="E4" s="9"/>
      <c r="F4" s="9"/>
      <c r="G4" s="9"/>
      <c r="I4" s="5"/>
      <c r="J4" s="5"/>
      <c r="K4" s="5"/>
      <c r="L4" s="5"/>
      <c r="M4" s="5"/>
    </row>
    <row r="5" spans="1:18" ht="15.75" x14ac:dyDescent="0.25">
      <c r="B5" s="9"/>
      <c r="C5" s="6"/>
      <c r="D5" s="7"/>
      <c r="E5" s="6"/>
      <c r="F5" s="6"/>
      <c r="G5" s="6"/>
      <c r="H5" s="6"/>
      <c r="I5" s="6"/>
      <c r="J5" s="9"/>
      <c r="K5" s="9"/>
      <c r="L5" s="9"/>
    </row>
    <row r="6" spans="1:18" ht="15.75" x14ac:dyDescent="0.25">
      <c r="B6" s="9"/>
      <c r="C6" s="6"/>
      <c r="D6" s="8" t="s">
        <v>93</v>
      </c>
      <c r="E6" s="6"/>
      <c r="F6" s="6"/>
      <c r="G6" s="6"/>
      <c r="H6" s="6"/>
      <c r="I6" s="6"/>
      <c r="J6" s="9"/>
      <c r="K6" s="9"/>
      <c r="L6" s="9"/>
      <c r="P6" s="22"/>
    </row>
    <row r="7" spans="1:18" ht="15.75" x14ac:dyDescent="0.25">
      <c r="B7" s="9"/>
      <c r="C7" s="6" t="s">
        <v>18</v>
      </c>
      <c r="D7" s="8"/>
      <c r="E7" s="6"/>
      <c r="F7" s="6"/>
      <c r="G7" s="6"/>
      <c r="H7" s="6"/>
      <c r="I7" s="6"/>
      <c r="J7" s="9"/>
      <c r="K7" s="9"/>
      <c r="L7" s="9"/>
    </row>
    <row r="8" spans="1:18" ht="47.25" customHeight="1" x14ac:dyDescent="0.25">
      <c r="B8" s="9"/>
      <c r="C8" s="11" t="s">
        <v>19</v>
      </c>
      <c r="D8" s="11" t="s">
        <v>20</v>
      </c>
      <c r="E8" s="14"/>
      <c r="G8" s="17"/>
      <c r="H8" s="9"/>
      <c r="I8" s="11"/>
      <c r="J8" s="11"/>
      <c r="L8" s="9"/>
      <c r="M8" s="67"/>
    </row>
    <row r="9" spans="1:18" x14ac:dyDescent="0.25">
      <c r="A9" s="9"/>
      <c r="B9" s="18"/>
      <c r="C9" s="9">
        <f>K102</f>
        <v>15552</v>
      </c>
      <c r="D9" s="9">
        <f>K141</f>
        <v>33600</v>
      </c>
      <c r="E9" s="9" t="s">
        <v>52</v>
      </c>
      <c r="G9" s="9"/>
      <c r="H9" s="9"/>
      <c r="I9" s="9"/>
      <c r="J9" s="9"/>
      <c r="L9" s="9"/>
      <c r="M9" s="68">
        <v>49136</v>
      </c>
      <c r="N9" s="13"/>
    </row>
    <row r="10" spans="1:18" s="1" customFormat="1" x14ac:dyDescent="0.25">
      <c r="A10" s="9"/>
      <c r="B10" s="18"/>
      <c r="C10" s="9">
        <f>K98</f>
        <v>1440</v>
      </c>
      <c r="D10" s="9"/>
      <c r="E10" s="18" t="s">
        <v>54</v>
      </c>
      <c r="G10" s="9"/>
      <c r="H10" s="9"/>
      <c r="I10" s="9"/>
      <c r="J10" s="9"/>
      <c r="L10" s="9"/>
      <c r="M10" s="68">
        <v>1440</v>
      </c>
    </row>
    <row r="11" spans="1:18" x14ac:dyDescent="0.25">
      <c r="A11" s="9"/>
      <c r="B11" s="18"/>
      <c r="C11" s="9">
        <f>K160</f>
        <v>10320</v>
      </c>
      <c r="D11" s="9">
        <f>K188</f>
        <v>6736</v>
      </c>
      <c r="E11" s="20" t="s">
        <v>53</v>
      </c>
      <c r="G11" s="9"/>
      <c r="H11" s="9"/>
      <c r="I11" s="9"/>
      <c r="J11" s="9"/>
      <c r="L11" s="9"/>
      <c r="M11" s="68">
        <v>17088</v>
      </c>
    </row>
    <row r="12" spans="1:18" x14ac:dyDescent="0.25">
      <c r="A12" s="9"/>
      <c r="B12" s="18"/>
      <c r="C12" s="9"/>
      <c r="D12" s="9">
        <f>K167+K173</f>
        <v>1656</v>
      </c>
      <c r="E12" s="18" t="s">
        <v>54</v>
      </c>
      <c r="G12" s="9"/>
      <c r="H12" s="9"/>
      <c r="I12" s="9"/>
      <c r="J12" s="9"/>
      <c r="L12" s="9"/>
      <c r="M12" s="68">
        <v>1640</v>
      </c>
    </row>
    <row r="13" spans="1:18" x14ac:dyDescent="0.25">
      <c r="A13" s="9"/>
      <c r="B13" s="18"/>
      <c r="C13" s="9">
        <f>K54</f>
        <v>13392</v>
      </c>
      <c r="D13" s="9">
        <f>K79</f>
        <v>12704</v>
      </c>
      <c r="E13" s="20" t="s">
        <v>55</v>
      </c>
      <c r="G13" s="9"/>
      <c r="H13" s="9"/>
      <c r="I13" s="9"/>
      <c r="J13" s="9"/>
      <c r="L13" s="9"/>
      <c r="M13" s="68">
        <v>25920</v>
      </c>
      <c r="R13" s="4"/>
    </row>
    <row r="14" spans="1:18" x14ac:dyDescent="0.25">
      <c r="A14" s="9"/>
      <c r="B14" s="18"/>
      <c r="C14" s="9"/>
      <c r="D14" s="9">
        <v>1440</v>
      </c>
      <c r="E14" s="18" t="s">
        <v>54</v>
      </c>
      <c r="G14" s="9"/>
      <c r="H14" s="9"/>
      <c r="I14" s="9"/>
      <c r="J14" s="9"/>
      <c r="L14" s="9"/>
      <c r="M14" s="68">
        <v>1440</v>
      </c>
    </row>
    <row r="15" spans="1:18" ht="15" customHeight="1" x14ac:dyDescent="0.25">
      <c r="A15" s="9"/>
      <c r="B15" s="18"/>
      <c r="C15" s="9">
        <f>K200</f>
        <v>7488</v>
      </c>
      <c r="D15" s="9">
        <f>K210</f>
        <v>2880</v>
      </c>
      <c r="E15" s="20" t="s">
        <v>56</v>
      </c>
      <c r="F15" s="21"/>
      <c r="G15" s="9"/>
      <c r="H15" s="9"/>
      <c r="I15" s="9"/>
      <c r="J15" s="9"/>
      <c r="L15" s="9"/>
      <c r="M15" s="68">
        <v>10368</v>
      </c>
    </row>
    <row r="16" spans="1:18" x14ac:dyDescent="0.25">
      <c r="A16" s="9"/>
      <c r="B16" s="18"/>
      <c r="C16" s="9"/>
      <c r="D16" s="9">
        <f>K204</f>
        <v>1440</v>
      </c>
      <c r="E16" s="18" t="s">
        <v>54</v>
      </c>
      <c r="G16" s="9"/>
      <c r="H16" s="9"/>
      <c r="I16" s="9"/>
      <c r="J16" s="9"/>
      <c r="L16" s="9"/>
      <c r="M16" s="68">
        <v>1440</v>
      </c>
    </row>
    <row r="17" spans="1:18" x14ac:dyDescent="0.25">
      <c r="A17" s="9"/>
      <c r="B17" s="18"/>
      <c r="C17" s="9"/>
      <c r="D17" s="9">
        <f>K223</f>
        <v>0</v>
      </c>
      <c r="E17" s="20" t="s">
        <v>57</v>
      </c>
      <c r="G17" s="9"/>
      <c r="H17" s="9"/>
      <c r="I17" s="9"/>
      <c r="J17" s="9"/>
      <c r="L17" s="9"/>
      <c r="M17" s="68">
        <v>0</v>
      </c>
    </row>
    <row r="18" spans="1:18" x14ac:dyDescent="0.25">
      <c r="A18" s="9"/>
      <c r="B18" s="9"/>
      <c r="C18" s="9"/>
      <c r="D18" s="9"/>
      <c r="E18" s="9"/>
      <c r="G18" s="9"/>
      <c r="H18" s="9"/>
      <c r="I18" s="9"/>
      <c r="J18" s="9"/>
      <c r="K18" s="9"/>
      <c r="L18" s="9"/>
      <c r="M18" s="15"/>
    </row>
    <row r="19" spans="1:18" x14ac:dyDescent="0.25">
      <c r="A19" s="9"/>
      <c r="B19" s="10" t="s">
        <v>23</v>
      </c>
      <c r="C19" s="10">
        <f>C17+C15+C13+C11+C9</f>
        <v>46752</v>
      </c>
      <c r="D19" s="10">
        <f>D17+D15+D13+D11+D9</f>
        <v>55920</v>
      </c>
      <c r="E19" s="9" t="s">
        <v>58</v>
      </c>
      <c r="G19" s="19" t="s">
        <v>59</v>
      </c>
      <c r="H19" s="19">
        <f>E54+E79+E102+E141+E160+E188+E200+E215+E223</f>
        <v>72</v>
      </c>
      <c r="I19" s="19" t="s">
        <v>25</v>
      </c>
      <c r="J19" s="19">
        <f>F54+F79+F102+F141+F160+F188+F200+F210+F215+F223</f>
        <v>837</v>
      </c>
      <c r="K19" s="19"/>
      <c r="L19" s="19"/>
      <c r="M19" s="68">
        <f>M9+M10+M11+M12+M13+M14+M15+M16+M17</f>
        <v>108472</v>
      </c>
    </row>
    <row r="20" spans="1:18" x14ac:dyDescent="0.25">
      <c r="A20" s="9"/>
      <c r="B20" s="10" t="s">
        <v>24</v>
      </c>
      <c r="C20" s="10">
        <f>C16+C14+C12+C10</f>
        <v>1440</v>
      </c>
      <c r="D20" s="10">
        <f>D16+D14+D12+D10</f>
        <v>4536</v>
      </c>
      <c r="E20" s="9"/>
      <c r="F20" s="9"/>
      <c r="G20" s="9"/>
      <c r="H20" s="9">
        <f>E54+E102+E160+E200+E215</f>
        <v>31</v>
      </c>
      <c r="I20" s="9" t="s">
        <v>26</v>
      </c>
      <c r="J20" s="9">
        <f>F54+F102+F160+F200+F215</f>
        <v>361</v>
      </c>
      <c r="K20" s="9"/>
      <c r="L20" s="9"/>
      <c r="M20" s="18"/>
    </row>
    <row r="21" spans="1:18" x14ac:dyDescent="0.25">
      <c r="A21" s="9"/>
      <c r="B21" s="9"/>
      <c r="C21" s="9"/>
      <c r="D21" s="9" t="s">
        <v>103</v>
      </c>
      <c r="E21" s="9"/>
      <c r="F21" s="9"/>
      <c r="G21" s="9"/>
      <c r="H21" s="9">
        <f>E79+E141+E188+E210+E223</f>
        <v>44</v>
      </c>
      <c r="I21" s="9" t="s">
        <v>27</v>
      </c>
      <c r="J21" s="9">
        <f>F79+F141+F188+F210+F223</f>
        <v>476</v>
      </c>
      <c r="K21" s="9"/>
      <c r="L21" s="9"/>
      <c r="M21" s="18"/>
    </row>
    <row r="22" spans="1:18" s="1" customForma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4"/>
    </row>
    <row r="23" spans="1:18" s="1" customForma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24"/>
    </row>
    <row r="24" spans="1:18" s="1" customForma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24"/>
    </row>
    <row r="25" spans="1:18" ht="75" x14ac:dyDescent="0.25">
      <c r="A25" s="9"/>
      <c r="B25" s="3"/>
      <c r="C25" s="12" t="s">
        <v>0</v>
      </c>
      <c r="D25" s="3" t="s">
        <v>1</v>
      </c>
      <c r="E25" s="3" t="s">
        <v>8</v>
      </c>
      <c r="F25" s="12" t="s">
        <v>9</v>
      </c>
      <c r="G25" s="12" t="s">
        <v>2</v>
      </c>
      <c r="H25" s="12" t="s">
        <v>3</v>
      </c>
      <c r="I25" s="12" t="s">
        <v>10</v>
      </c>
      <c r="J25" s="12" t="s">
        <v>39</v>
      </c>
      <c r="K25" s="12" t="s">
        <v>21</v>
      </c>
      <c r="L25" s="12" t="s">
        <v>11</v>
      </c>
      <c r="M25" s="12" t="s">
        <v>12</v>
      </c>
      <c r="N25" s="2"/>
      <c r="O25" s="2"/>
      <c r="P25" s="2"/>
      <c r="Q25" s="2"/>
      <c r="R25" s="2"/>
    </row>
    <row r="26" spans="1:18" s="1" customFormat="1" x14ac:dyDescent="0.25">
      <c r="A26" s="20"/>
      <c r="B26" s="27"/>
      <c r="C26" s="28"/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"/>
      <c r="O26" s="2"/>
      <c r="P26" s="2"/>
      <c r="Q26" s="2"/>
      <c r="R26" s="2"/>
    </row>
    <row r="27" spans="1:18" s="1" customFormat="1" ht="15.75" customHeight="1" x14ac:dyDescent="0.25">
      <c r="A27" s="27"/>
      <c r="B27" s="27" t="s">
        <v>40</v>
      </c>
      <c r="C27" s="73" t="s">
        <v>41</v>
      </c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2"/>
      <c r="O27" s="2"/>
      <c r="P27" s="2"/>
      <c r="Q27" s="2"/>
      <c r="R27" s="2"/>
    </row>
    <row r="28" spans="1:18" s="1" customFormat="1" x14ac:dyDescent="0.25">
      <c r="A28" s="27"/>
      <c r="B28" s="20"/>
      <c r="C28" s="20"/>
      <c r="D28" s="20"/>
      <c r="E28" s="29">
        <v>1</v>
      </c>
      <c r="F28" s="29">
        <v>10</v>
      </c>
      <c r="G28" s="30">
        <v>6</v>
      </c>
      <c r="H28" s="30">
        <f>G28*36</f>
        <v>216</v>
      </c>
      <c r="I28" s="27">
        <f>F28*G28*16</f>
        <v>960</v>
      </c>
      <c r="J28" s="27">
        <f>F28*G28*20</f>
        <v>1200</v>
      </c>
      <c r="K28" s="27">
        <f>G28*36*F28</f>
        <v>2160</v>
      </c>
      <c r="L28" s="31">
        <f>G28/18</f>
        <v>0.33333333333333331</v>
      </c>
      <c r="M28" s="31"/>
      <c r="N28" s="2"/>
      <c r="O28" s="2"/>
      <c r="P28" s="2"/>
      <c r="Q28" s="2"/>
      <c r="R28" s="2"/>
    </row>
    <row r="29" spans="1:18" s="1" customFormat="1" x14ac:dyDescent="0.25">
      <c r="A29" s="27"/>
      <c r="B29" s="32"/>
      <c r="C29" s="30"/>
      <c r="D29" s="29"/>
      <c r="E29" s="29">
        <v>0</v>
      </c>
      <c r="F29" s="29">
        <v>0</v>
      </c>
      <c r="G29" s="30">
        <v>0</v>
      </c>
      <c r="H29" s="30">
        <f t="shared" ref="H29:H30" si="0">G29*36</f>
        <v>0</v>
      </c>
      <c r="I29" s="27">
        <f t="shared" ref="I29:I30" si="1">F29*G29*16</f>
        <v>0</v>
      </c>
      <c r="J29" s="27">
        <f t="shared" ref="J29:J30" si="2">F29*G29*20</f>
        <v>0</v>
      </c>
      <c r="K29" s="27">
        <f t="shared" ref="K29:K30" si="3">G29*36*F29</f>
        <v>0</v>
      </c>
      <c r="L29" s="31">
        <f t="shared" ref="L29:L30" si="4">G29/18</f>
        <v>0</v>
      </c>
      <c r="M29" s="27"/>
      <c r="N29" s="2"/>
      <c r="O29" s="2"/>
      <c r="P29" s="2"/>
      <c r="Q29" s="2"/>
      <c r="R29" s="2"/>
    </row>
    <row r="30" spans="1:18" s="1" customFormat="1" x14ac:dyDescent="0.25">
      <c r="A30" s="27"/>
      <c r="B30" s="32"/>
      <c r="C30" s="30"/>
      <c r="D30" s="29"/>
      <c r="E30" s="29">
        <v>0</v>
      </c>
      <c r="F30" s="29">
        <v>0</v>
      </c>
      <c r="G30" s="30">
        <v>0</v>
      </c>
      <c r="H30" s="30">
        <f t="shared" si="0"/>
        <v>0</v>
      </c>
      <c r="I30" s="27">
        <f t="shared" si="1"/>
        <v>0</v>
      </c>
      <c r="J30" s="27">
        <f t="shared" si="2"/>
        <v>0</v>
      </c>
      <c r="K30" s="27">
        <f t="shared" si="3"/>
        <v>0</v>
      </c>
      <c r="L30" s="31">
        <f t="shared" si="4"/>
        <v>0</v>
      </c>
      <c r="M30" s="27"/>
      <c r="N30" s="2"/>
      <c r="O30" s="2"/>
      <c r="P30" s="2"/>
      <c r="Q30" s="2"/>
      <c r="R30" s="2"/>
    </row>
    <row r="31" spans="1:18" s="1" customFormat="1" x14ac:dyDescent="0.25">
      <c r="A31" s="27"/>
      <c r="B31" s="32">
        <v>617</v>
      </c>
      <c r="C31" s="29" t="s">
        <v>98</v>
      </c>
      <c r="D31" s="29" t="s">
        <v>80</v>
      </c>
      <c r="E31" s="29">
        <f>E30+E29+E28</f>
        <v>1</v>
      </c>
      <c r="F31" s="29">
        <f>F28+F29+F30</f>
        <v>10</v>
      </c>
      <c r="G31" s="30">
        <f>G30+G29+G28</f>
        <v>6</v>
      </c>
      <c r="H31" s="30">
        <f>H30+H29+H28</f>
        <v>216</v>
      </c>
      <c r="I31" s="27">
        <f>I30+I29+I28</f>
        <v>960</v>
      </c>
      <c r="J31" s="27">
        <f>J30+J29+J28</f>
        <v>1200</v>
      </c>
      <c r="K31" s="27">
        <f>K28+K29+K30</f>
        <v>2160</v>
      </c>
      <c r="L31" s="27"/>
      <c r="M31" s="31">
        <f>L30+L29+L28</f>
        <v>0.33333333333333331</v>
      </c>
      <c r="N31" s="2"/>
      <c r="O31" s="2"/>
      <c r="P31" s="2"/>
      <c r="Q31" s="2"/>
      <c r="R31" s="2"/>
    </row>
    <row r="32" spans="1:18" s="1" customFormat="1" x14ac:dyDescent="0.25">
      <c r="A32" s="27"/>
      <c r="B32" s="27"/>
      <c r="C32" s="27"/>
      <c r="D32" s="20"/>
      <c r="E32" s="29">
        <v>1</v>
      </c>
      <c r="F32" s="29">
        <v>12</v>
      </c>
      <c r="G32" s="30">
        <v>4</v>
      </c>
      <c r="H32" s="30">
        <f>G32*36</f>
        <v>144</v>
      </c>
      <c r="I32" s="27">
        <f>F32*G32*16</f>
        <v>768</v>
      </c>
      <c r="J32" s="27">
        <f>F32*G32*20</f>
        <v>960</v>
      </c>
      <c r="K32" s="27">
        <f>G32*36*F32</f>
        <v>1728</v>
      </c>
      <c r="L32" s="31">
        <f>G32/18</f>
        <v>0.22222222222222221</v>
      </c>
      <c r="M32" s="31"/>
      <c r="N32" s="2"/>
      <c r="O32" s="2"/>
      <c r="P32" s="2"/>
      <c r="Q32" s="2"/>
      <c r="R32" s="2"/>
    </row>
    <row r="33" spans="1:18" s="1" customFormat="1" x14ac:dyDescent="0.25">
      <c r="A33" s="27"/>
      <c r="B33" s="32"/>
      <c r="C33" s="30"/>
      <c r="D33" s="29"/>
      <c r="E33" s="29">
        <v>0</v>
      </c>
      <c r="F33" s="29">
        <v>0</v>
      </c>
      <c r="G33" s="30">
        <v>0</v>
      </c>
      <c r="H33" s="30">
        <f>G33*36</f>
        <v>0</v>
      </c>
      <c r="I33" s="27">
        <f t="shared" ref="I33" si="5">F33*G33*16</f>
        <v>0</v>
      </c>
      <c r="J33" s="27">
        <f t="shared" ref="J33" si="6">F33*G33*20</f>
        <v>0</v>
      </c>
      <c r="K33" s="27">
        <f t="shared" ref="K33" si="7">G33*36*F33</f>
        <v>0</v>
      </c>
      <c r="L33" s="31">
        <f t="shared" ref="L33" si="8">G33/18</f>
        <v>0</v>
      </c>
      <c r="M33" s="27"/>
      <c r="N33" s="2"/>
      <c r="O33" s="2"/>
      <c r="P33" s="2"/>
      <c r="Q33" s="2"/>
      <c r="R33" s="2"/>
    </row>
    <row r="34" spans="1:18" s="1" customFormat="1" ht="17.25" customHeight="1" x14ac:dyDescent="0.25">
      <c r="A34" s="27"/>
      <c r="B34" s="32">
        <v>15966</v>
      </c>
      <c r="C34" s="33" t="s">
        <v>35</v>
      </c>
      <c r="D34" s="29" t="s">
        <v>30</v>
      </c>
      <c r="E34" s="29">
        <f t="shared" ref="E34:K34" si="9">E33+E32</f>
        <v>1</v>
      </c>
      <c r="F34" s="29">
        <f t="shared" si="9"/>
        <v>12</v>
      </c>
      <c r="G34" s="30">
        <f t="shared" si="9"/>
        <v>4</v>
      </c>
      <c r="H34" s="30">
        <f t="shared" si="9"/>
        <v>144</v>
      </c>
      <c r="I34" s="27">
        <f t="shared" si="9"/>
        <v>768</v>
      </c>
      <c r="J34" s="27">
        <f t="shared" si="9"/>
        <v>960</v>
      </c>
      <c r="K34" s="27">
        <f t="shared" si="9"/>
        <v>1728</v>
      </c>
      <c r="L34" s="27"/>
      <c r="M34" s="31">
        <f>L33+L32+L31</f>
        <v>0.22222222222222221</v>
      </c>
      <c r="N34" s="2"/>
      <c r="O34" s="2"/>
      <c r="P34" s="2"/>
      <c r="Q34" s="2"/>
      <c r="R34" s="2"/>
    </row>
    <row r="35" spans="1:18" s="1" customFormat="1" x14ac:dyDescent="0.25">
      <c r="A35" s="27"/>
      <c r="B35" s="27"/>
      <c r="C35" s="34"/>
      <c r="D35" s="20"/>
      <c r="E35" s="29">
        <v>0</v>
      </c>
      <c r="F35" s="29">
        <v>0</v>
      </c>
      <c r="G35" s="30">
        <v>0</v>
      </c>
      <c r="H35" s="30">
        <f>G35*36</f>
        <v>0</v>
      </c>
      <c r="I35" s="27">
        <f>F35*G35*16</f>
        <v>0</v>
      </c>
      <c r="J35" s="27">
        <f>F35*G35*20</f>
        <v>0</v>
      </c>
      <c r="K35" s="27">
        <f>G35*36*F35</f>
        <v>0</v>
      </c>
      <c r="L35" s="31">
        <f>G35/18</f>
        <v>0</v>
      </c>
      <c r="M35" s="31"/>
      <c r="N35" s="2"/>
      <c r="O35" s="2"/>
      <c r="P35" s="2"/>
      <c r="Q35" s="2"/>
      <c r="R35" s="2"/>
    </row>
    <row r="36" spans="1:18" s="1" customFormat="1" x14ac:dyDescent="0.25">
      <c r="A36" s="27"/>
      <c r="B36" s="32"/>
      <c r="C36" s="33"/>
      <c r="D36" s="29"/>
      <c r="E36" s="29">
        <v>0</v>
      </c>
      <c r="F36" s="29">
        <v>0</v>
      </c>
      <c r="G36" s="30">
        <v>0</v>
      </c>
      <c r="H36" s="30">
        <v>0</v>
      </c>
      <c r="I36" s="27">
        <f>F36*G36*16</f>
        <v>0</v>
      </c>
      <c r="J36" s="27">
        <f>F36*G36*20</f>
        <v>0</v>
      </c>
      <c r="K36" s="27">
        <f t="shared" ref="K36:K37" si="10">G36*36*F36</f>
        <v>0</v>
      </c>
      <c r="L36" s="31">
        <f>G36/18</f>
        <v>0</v>
      </c>
      <c r="M36" s="27"/>
      <c r="N36" s="2"/>
      <c r="O36" s="2"/>
      <c r="P36" s="2"/>
      <c r="Q36" s="2"/>
      <c r="R36" s="2"/>
    </row>
    <row r="37" spans="1:18" s="1" customFormat="1" x14ac:dyDescent="0.25">
      <c r="A37" s="27"/>
      <c r="B37" s="32"/>
      <c r="C37" s="33"/>
      <c r="D37" s="29"/>
      <c r="E37" s="29">
        <v>0</v>
      </c>
      <c r="F37" s="29">
        <v>0</v>
      </c>
      <c r="G37" s="30"/>
      <c r="H37" s="30">
        <f>G37*36</f>
        <v>0</v>
      </c>
      <c r="I37" s="27">
        <f>F37*G37*16</f>
        <v>0</v>
      </c>
      <c r="J37" s="27">
        <f>F37*G37*20</f>
        <v>0</v>
      </c>
      <c r="K37" s="27">
        <f t="shared" si="10"/>
        <v>0</v>
      </c>
      <c r="L37" s="31">
        <f>G37/18</f>
        <v>0</v>
      </c>
      <c r="M37" s="27"/>
      <c r="N37" s="2"/>
      <c r="O37" s="2"/>
      <c r="P37" s="2"/>
      <c r="Q37" s="2"/>
      <c r="R37" s="2"/>
    </row>
    <row r="38" spans="1:18" s="1" customFormat="1" ht="28.5" customHeight="1" x14ac:dyDescent="0.25">
      <c r="A38" s="27"/>
      <c r="B38" s="32">
        <v>617</v>
      </c>
      <c r="C38" s="33" t="s">
        <v>82</v>
      </c>
      <c r="D38" s="30" t="s">
        <v>74</v>
      </c>
      <c r="E38" s="29">
        <f>E35+E36+E37</f>
        <v>0</v>
      </c>
      <c r="F38" s="29">
        <f t="shared" ref="F38:K38" si="11">F37+F36+F35</f>
        <v>0</v>
      </c>
      <c r="G38" s="30">
        <f t="shared" si="11"/>
        <v>0</v>
      </c>
      <c r="H38" s="30">
        <f t="shared" si="11"/>
        <v>0</v>
      </c>
      <c r="I38" s="27">
        <f t="shared" si="11"/>
        <v>0</v>
      </c>
      <c r="J38" s="27">
        <f t="shared" si="11"/>
        <v>0</v>
      </c>
      <c r="K38" s="27">
        <f t="shared" si="11"/>
        <v>0</v>
      </c>
      <c r="L38" s="27"/>
      <c r="M38" s="31">
        <f>L37+L36+L35</f>
        <v>0</v>
      </c>
      <c r="N38" s="2"/>
      <c r="O38" s="2"/>
      <c r="P38" s="2"/>
      <c r="Q38" s="2"/>
      <c r="R38" s="2"/>
    </row>
    <row r="39" spans="1:18" s="1" customFormat="1" x14ac:dyDescent="0.25">
      <c r="A39" s="27"/>
      <c r="B39" s="20"/>
      <c r="C39" s="35"/>
      <c r="D39" s="20"/>
      <c r="E39" s="29">
        <v>1</v>
      </c>
      <c r="F39" s="29">
        <v>12</v>
      </c>
      <c r="G39" s="30">
        <v>4</v>
      </c>
      <c r="H39" s="30">
        <f>G39*36</f>
        <v>144</v>
      </c>
      <c r="I39" s="27">
        <f>F39*G39*16</f>
        <v>768</v>
      </c>
      <c r="J39" s="27">
        <f>F39*G39*20</f>
        <v>960</v>
      </c>
      <c r="K39" s="27">
        <f>G39*36*F39</f>
        <v>1728</v>
      </c>
      <c r="L39" s="31">
        <f>G39/18</f>
        <v>0.22222222222222221</v>
      </c>
      <c r="M39" s="31"/>
      <c r="N39" s="2"/>
      <c r="O39" s="2"/>
      <c r="P39" s="2"/>
      <c r="Q39" s="2"/>
      <c r="R39" s="2"/>
    </row>
    <row r="40" spans="1:18" s="1" customFormat="1" x14ac:dyDescent="0.25">
      <c r="A40" s="27"/>
      <c r="B40" s="32"/>
      <c r="C40" s="33"/>
      <c r="D40" s="29"/>
      <c r="E40" s="29">
        <v>1</v>
      </c>
      <c r="F40" s="29">
        <v>12</v>
      </c>
      <c r="G40" s="30">
        <v>4</v>
      </c>
      <c r="H40" s="30">
        <f t="shared" ref="H40:H43" si="12">G40*36</f>
        <v>144</v>
      </c>
      <c r="I40" s="27">
        <f t="shared" ref="I40:I43" si="13">F40*G40*16</f>
        <v>768</v>
      </c>
      <c r="J40" s="27">
        <f t="shared" ref="J40:J43" si="14">F40*G40*20</f>
        <v>960</v>
      </c>
      <c r="K40" s="27">
        <f t="shared" ref="K40:K43" si="15">G40*36*F40</f>
        <v>1728</v>
      </c>
      <c r="L40" s="31">
        <f t="shared" ref="L40:L43" si="16">G40/18</f>
        <v>0.22222222222222221</v>
      </c>
      <c r="M40" s="27"/>
      <c r="N40" s="2"/>
      <c r="O40" s="2"/>
      <c r="P40" s="2"/>
      <c r="Q40" s="2"/>
      <c r="R40" s="2"/>
    </row>
    <row r="41" spans="1:18" s="1" customFormat="1" x14ac:dyDescent="0.25">
      <c r="A41" s="27"/>
      <c r="B41" s="32"/>
      <c r="C41" s="33"/>
      <c r="D41" s="29"/>
      <c r="E41" s="29">
        <v>1</v>
      </c>
      <c r="F41" s="29">
        <v>12</v>
      </c>
      <c r="G41" s="30">
        <v>2</v>
      </c>
      <c r="H41" s="30">
        <f t="shared" si="12"/>
        <v>72</v>
      </c>
      <c r="I41" s="27">
        <f t="shared" si="13"/>
        <v>384</v>
      </c>
      <c r="J41" s="27">
        <f t="shared" si="14"/>
        <v>480</v>
      </c>
      <c r="K41" s="27">
        <f t="shared" si="15"/>
        <v>864</v>
      </c>
      <c r="L41" s="31">
        <f t="shared" si="16"/>
        <v>0.1111111111111111</v>
      </c>
      <c r="M41" s="27"/>
      <c r="N41" s="2"/>
      <c r="O41" s="2"/>
      <c r="P41" s="2"/>
      <c r="Q41" s="2"/>
      <c r="R41" s="2"/>
    </row>
    <row r="42" spans="1:18" s="1" customFormat="1" x14ac:dyDescent="0.25">
      <c r="A42" s="27"/>
      <c r="B42" s="32"/>
      <c r="C42" s="33"/>
      <c r="D42" s="29" t="s">
        <v>101</v>
      </c>
      <c r="E42" s="29">
        <v>1</v>
      </c>
      <c r="F42" s="29">
        <v>12</v>
      </c>
      <c r="G42" s="30">
        <v>4</v>
      </c>
      <c r="H42" s="30">
        <f t="shared" si="12"/>
        <v>144</v>
      </c>
      <c r="I42" s="27">
        <f t="shared" si="13"/>
        <v>768</v>
      </c>
      <c r="J42" s="27">
        <f t="shared" si="14"/>
        <v>960</v>
      </c>
      <c r="K42" s="27">
        <f t="shared" si="15"/>
        <v>1728</v>
      </c>
      <c r="L42" s="31">
        <f t="shared" si="16"/>
        <v>0.22222222222222221</v>
      </c>
      <c r="M42" s="27"/>
      <c r="N42" s="2"/>
      <c r="O42" s="2"/>
      <c r="P42" s="2"/>
      <c r="Q42" s="2"/>
      <c r="R42" s="2"/>
    </row>
    <row r="43" spans="1:18" s="1" customFormat="1" x14ac:dyDescent="0.25">
      <c r="A43" s="27"/>
      <c r="B43" s="32"/>
      <c r="C43" s="33"/>
      <c r="D43" s="29"/>
      <c r="E43" s="29">
        <v>0</v>
      </c>
      <c r="F43" s="29">
        <v>0</v>
      </c>
      <c r="G43" s="30">
        <v>0</v>
      </c>
      <c r="H43" s="30">
        <f t="shared" si="12"/>
        <v>0</v>
      </c>
      <c r="I43" s="27">
        <f t="shared" si="13"/>
        <v>0</v>
      </c>
      <c r="J43" s="27">
        <f t="shared" si="14"/>
        <v>0</v>
      </c>
      <c r="K43" s="27">
        <f t="shared" si="15"/>
        <v>0</v>
      </c>
      <c r="L43" s="31">
        <f t="shared" si="16"/>
        <v>0</v>
      </c>
      <c r="M43" s="27"/>
      <c r="N43" s="2"/>
      <c r="O43" s="2"/>
      <c r="P43" s="2"/>
      <c r="Q43" s="2"/>
      <c r="R43" s="2"/>
    </row>
    <row r="44" spans="1:18" s="1" customFormat="1" ht="17.25" customHeight="1" x14ac:dyDescent="0.25">
      <c r="A44" s="27"/>
      <c r="B44" s="32">
        <v>13087</v>
      </c>
      <c r="C44" s="33" t="s">
        <v>51</v>
      </c>
      <c r="D44" s="29" t="s">
        <v>5</v>
      </c>
      <c r="E44" s="29">
        <f>E43+E42+E41+E40+E39</f>
        <v>4</v>
      </c>
      <c r="F44" s="29">
        <f>F39+F40+F41+F42+F43</f>
        <v>48</v>
      </c>
      <c r="G44" s="30">
        <f>G43+G42+G41+G40+G39</f>
        <v>14</v>
      </c>
      <c r="H44" s="30">
        <f>H43+H42+H41+H40+H39</f>
        <v>504</v>
      </c>
      <c r="I44" s="27">
        <f>I43+I42+I41+I40+I39</f>
        <v>2688</v>
      </c>
      <c r="J44" s="27">
        <f>J43+J42+J41+J40+J39</f>
        <v>3360</v>
      </c>
      <c r="K44" s="27">
        <f>K39+K40+K41+K42+K43</f>
        <v>6048</v>
      </c>
      <c r="L44" s="27"/>
      <c r="M44" s="31">
        <f>L43+L42+L41+L40+L39</f>
        <v>0.77777777777777779</v>
      </c>
      <c r="N44" s="2"/>
      <c r="O44" s="2"/>
      <c r="P44" s="2"/>
      <c r="Q44" s="2"/>
      <c r="R44" s="2"/>
    </row>
    <row r="45" spans="1:18" s="1" customFormat="1" x14ac:dyDescent="0.25">
      <c r="A45" s="27"/>
      <c r="B45" s="20"/>
      <c r="C45" s="35"/>
      <c r="D45" s="20"/>
      <c r="E45" s="29">
        <v>1</v>
      </c>
      <c r="F45" s="29">
        <v>12</v>
      </c>
      <c r="G45" s="30">
        <v>4</v>
      </c>
      <c r="H45" s="30">
        <f>G45*36</f>
        <v>144</v>
      </c>
      <c r="I45" s="27">
        <f>F45*G45*16</f>
        <v>768</v>
      </c>
      <c r="J45" s="27">
        <f>F45*G45*20</f>
        <v>960</v>
      </c>
      <c r="K45" s="27">
        <f>G45*36*F45</f>
        <v>1728</v>
      </c>
      <c r="L45" s="31">
        <f>G45/18</f>
        <v>0.22222222222222221</v>
      </c>
      <c r="M45" s="31"/>
      <c r="N45" s="2"/>
      <c r="O45" s="2"/>
      <c r="P45" s="2"/>
      <c r="Q45" s="2"/>
      <c r="R45" s="2"/>
    </row>
    <row r="46" spans="1:18" s="1" customFormat="1" x14ac:dyDescent="0.25">
      <c r="A46" s="27"/>
      <c r="B46" s="32"/>
      <c r="C46" s="33"/>
      <c r="D46" s="29"/>
      <c r="E46" s="29"/>
      <c r="F46" s="29"/>
      <c r="G46" s="30"/>
      <c r="H46" s="30">
        <f t="shared" ref="H46" si="17">G46*36</f>
        <v>0</v>
      </c>
      <c r="I46" s="27">
        <f t="shared" ref="I46" si="18">F46*G46*16</f>
        <v>0</v>
      </c>
      <c r="J46" s="27">
        <f t="shared" ref="J46" si="19">F46*G46*20</f>
        <v>0</v>
      </c>
      <c r="K46" s="27">
        <f t="shared" ref="K46" si="20">G46*36*F46</f>
        <v>0</v>
      </c>
      <c r="L46" s="31">
        <f t="shared" ref="L46" si="21">G46/18</f>
        <v>0</v>
      </c>
      <c r="M46" s="27"/>
      <c r="N46" s="2"/>
      <c r="O46" s="2"/>
      <c r="P46" s="2"/>
      <c r="Q46" s="2"/>
      <c r="R46" s="2"/>
    </row>
    <row r="47" spans="1:18" s="1" customFormat="1" x14ac:dyDescent="0.25">
      <c r="A47" s="27"/>
      <c r="B47" s="36">
        <v>6976</v>
      </c>
      <c r="C47" s="37" t="s">
        <v>14</v>
      </c>
      <c r="D47" s="27" t="s">
        <v>74</v>
      </c>
      <c r="E47" s="29">
        <f>E45+E46</f>
        <v>1</v>
      </c>
      <c r="F47" s="29">
        <f t="shared" ref="F47:K47" si="22">F45+F46</f>
        <v>12</v>
      </c>
      <c r="G47" s="30">
        <f t="shared" si="22"/>
        <v>4</v>
      </c>
      <c r="H47" s="30">
        <f t="shared" si="22"/>
        <v>144</v>
      </c>
      <c r="I47" s="27">
        <f t="shared" si="22"/>
        <v>768</v>
      </c>
      <c r="J47" s="27">
        <f t="shared" si="22"/>
        <v>960</v>
      </c>
      <c r="K47" s="27">
        <f t="shared" si="22"/>
        <v>1728</v>
      </c>
      <c r="L47" s="27"/>
      <c r="M47" s="31">
        <f>L46+L45</f>
        <v>0.22222222222222221</v>
      </c>
      <c r="N47" s="2"/>
      <c r="O47" s="2"/>
      <c r="P47" s="2"/>
      <c r="Q47" s="2"/>
      <c r="R47" s="2"/>
    </row>
    <row r="48" spans="1:18" s="1" customFormat="1" x14ac:dyDescent="0.25">
      <c r="A48" s="27"/>
      <c r="B48" s="20"/>
      <c r="C48" s="35"/>
      <c r="D48" s="20"/>
      <c r="E48" s="29">
        <v>0</v>
      </c>
      <c r="F48" s="29">
        <v>0</v>
      </c>
      <c r="G48" s="30">
        <v>0</v>
      </c>
      <c r="H48" s="30">
        <f>G48*36</f>
        <v>0</v>
      </c>
      <c r="I48" s="27">
        <f>F48*G48*16</f>
        <v>0</v>
      </c>
      <c r="J48" s="27">
        <f>F48*G48*20</f>
        <v>0</v>
      </c>
      <c r="K48" s="27">
        <f>G48*36*F48</f>
        <v>0</v>
      </c>
      <c r="L48" s="31">
        <f>G48/18</f>
        <v>0</v>
      </c>
      <c r="M48" s="31"/>
      <c r="N48" s="2"/>
      <c r="O48" s="2"/>
      <c r="P48" s="2"/>
      <c r="Q48" s="2"/>
      <c r="R48" s="2"/>
    </row>
    <row r="49" spans="1:18" s="1" customFormat="1" x14ac:dyDescent="0.25">
      <c r="A49" s="27"/>
      <c r="B49" s="32"/>
      <c r="C49" s="33"/>
      <c r="D49" s="29"/>
      <c r="E49" s="29">
        <v>0</v>
      </c>
      <c r="F49" s="29">
        <v>0</v>
      </c>
      <c r="G49" s="30">
        <v>0</v>
      </c>
      <c r="H49" s="30">
        <f t="shared" ref="H49" si="23">G49*36</f>
        <v>0</v>
      </c>
      <c r="I49" s="27">
        <f t="shared" ref="I49" si="24">F49*G49*16</f>
        <v>0</v>
      </c>
      <c r="J49" s="27">
        <f t="shared" ref="J49" si="25">F49*G49*20</f>
        <v>0</v>
      </c>
      <c r="K49" s="27">
        <f t="shared" ref="K49" si="26">G49*36*F49</f>
        <v>0</v>
      </c>
      <c r="L49" s="31">
        <f t="shared" ref="L49" si="27">G49/18</f>
        <v>0</v>
      </c>
      <c r="M49" s="27"/>
      <c r="N49" s="2"/>
      <c r="O49" s="2"/>
      <c r="P49" s="2"/>
      <c r="Q49" s="2"/>
      <c r="R49" s="2"/>
    </row>
    <row r="50" spans="1:18" s="1" customFormat="1" x14ac:dyDescent="0.25">
      <c r="A50" s="27"/>
      <c r="B50" s="32"/>
      <c r="C50" s="33"/>
      <c r="D50" s="29"/>
      <c r="E50" s="29">
        <f t="shared" ref="E50:K50" si="28">E48+E49</f>
        <v>0</v>
      </c>
      <c r="F50" s="29">
        <f t="shared" si="28"/>
        <v>0</v>
      </c>
      <c r="G50" s="30">
        <f t="shared" si="28"/>
        <v>0</v>
      </c>
      <c r="H50" s="30">
        <f t="shared" si="28"/>
        <v>0</v>
      </c>
      <c r="I50" s="27">
        <f t="shared" si="28"/>
        <v>0</v>
      </c>
      <c r="J50" s="27">
        <f t="shared" si="28"/>
        <v>0</v>
      </c>
      <c r="K50" s="27">
        <f t="shared" si="28"/>
        <v>0</v>
      </c>
      <c r="L50" s="27"/>
      <c r="M50" s="31">
        <f>L49+L48</f>
        <v>0</v>
      </c>
      <c r="N50" s="2"/>
      <c r="O50" s="2"/>
      <c r="P50" s="2"/>
      <c r="Q50" s="2"/>
      <c r="R50" s="2"/>
    </row>
    <row r="51" spans="1:18" s="1" customFormat="1" x14ac:dyDescent="0.25">
      <c r="A51" s="27"/>
      <c r="B51" s="27"/>
      <c r="C51" s="37"/>
      <c r="D51" s="27"/>
      <c r="E51" s="29">
        <v>1</v>
      </c>
      <c r="F51" s="29">
        <v>12</v>
      </c>
      <c r="G51" s="30">
        <v>4</v>
      </c>
      <c r="H51" s="30">
        <f>G51*36</f>
        <v>144</v>
      </c>
      <c r="I51" s="27">
        <f>F51*G51*16</f>
        <v>768</v>
      </c>
      <c r="J51" s="27">
        <f>F51*G51*20</f>
        <v>960</v>
      </c>
      <c r="K51" s="27">
        <f>G51*36*F51</f>
        <v>1728</v>
      </c>
      <c r="L51" s="31">
        <f>G51/18</f>
        <v>0.22222222222222221</v>
      </c>
      <c r="M51" s="31"/>
      <c r="N51" s="2"/>
      <c r="O51" s="2"/>
      <c r="P51" s="2"/>
      <c r="Q51" s="2"/>
      <c r="R51" s="2"/>
    </row>
    <row r="52" spans="1:18" s="1" customFormat="1" x14ac:dyDescent="0.25">
      <c r="A52" s="27"/>
      <c r="B52" s="32"/>
      <c r="C52" s="33"/>
      <c r="D52" s="29"/>
      <c r="E52" s="29">
        <v>0</v>
      </c>
      <c r="F52" s="29">
        <v>0</v>
      </c>
      <c r="G52" s="30">
        <v>0</v>
      </c>
      <c r="H52" s="30">
        <v>0</v>
      </c>
      <c r="I52" s="27">
        <f t="shared" ref="I52" si="29">F52*G52*16</f>
        <v>0</v>
      </c>
      <c r="J52" s="27">
        <f t="shared" ref="J52" si="30">F52*G52*20</f>
        <v>0</v>
      </c>
      <c r="K52" s="27">
        <f t="shared" ref="K52" si="31">G52*36*F52</f>
        <v>0</v>
      </c>
      <c r="L52" s="31">
        <f t="shared" ref="L52" si="32">G52/18</f>
        <v>0</v>
      </c>
      <c r="M52" s="27"/>
      <c r="N52" s="2"/>
      <c r="O52" s="2"/>
      <c r="P52" s="2"/>
      <c r="Q52" s="2"/>
      <c r="R52" s="2"/>
    </row>
    <row r="53" spans="1:18" s="1" customFormat="1" x14ac:dyDescent="0.25">
      <c r="A53" s="27"/>
      <c r="B53" s="32">
        <v>647</v>
      </c>
      <c r="C53" s="33" t="s">
        <v>70</v>
      </c>
      <c r="D53" s="38" t="s">
        <v>72</v>
      </c>
      <c r="E53" s="29">
        <f t="shared" ref="E53:K53" si="33">E51+E52</f>
        <v>1</v>
      </c>
      <c r="F53" s="29">
        <f t="shared" si="33"/>
        <v>12</v>
      </c>
      <c r="G53" s="30">
        <f t="shared" si="33"/>
        <v>4</v>
      </c>
      <c r="H53" s="30">
        <f t="shared" si="33"/>
        <v>144</v>
      </c>
      <c r="I53" s="27">
        <f t="shared" si="33"/>
        <v>768</v>
      </c>
      <c r="J53" s="27">
        <f t="shared" si="33"/>
        <v>960</v>
      </c>
      <c r="K53" s="27">
        <f t="shared" si="33"/>
        <v>1728</v>
      </c>
      <c r="L53" s="27"/>
      <c r="M53" s="31">
        <f>L52+L51</f>
        <v>0.22222222222222221</v>
      </c>
      <c r="N53" s="2"/>
      <c r="O53" s="2"/>
      <c r="P53" s="2"/>
      <c r="Q53" s="2"/>
      <c r="R53" s="2"/>
    </row>
    <row r="54" spans="1:18" s="1" customFormat="1" x14ac:dyDescent="0.25">
      <c r="A54" s="39"/>
      <c r="B54" s="40"/>
      <c r="C54" s="41" t="s">
        <v>68</v>
      </c>
      <c r="D54" s="42"/>
      <c r="E54" s="42">
        <f>E53+E50+E47+E44+E38+E34+E31</f>
        <v>8</v>
      </c>
      <c r="F54" s="42">
        <f>F53+F50+F47+F44+F38+F34+F31</f>
        <v>94</v>
      </c>
      <c r="G54" s="41"/>
      <c r="H54" s="41"/>
      <c r="I54" s="39">
        <f>I38+I34+I31+I44+I47+I50+I53</f>
        <v>5952</v>
      </c>
      <c r="J54" s="39">
        <f>J38+J34+J31+J44+J47+J50+J53</f>
        <v>7440</v>
      </c>
      <c r="K54" s="39">
        <f>K38+K34+K31+K44+K47+K50+K53</f>
        <v>13392</v>
      </c>
      <c r="L54" s="39"/>
      <c r="M54" s="39"/>
      <c r="N54" s="2"/>
      <c r="O54" s="2"/>
      <c r="P54" s="2"/>
      <c r="Q54" s="2"/>
      <c r="R54" s="2"/>
    </row>
    <row r="55" spans="1:18" s="1" customFormat="1" x14ac:dyDescent="0.25">
      <c r="A55" s="27"/>
      <c r="B55" s="76" t="s">
        <v>42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8"/>
      <c r="N55" s="2"/>
      <c r="O55" s="2"/>
      <c r="P55" s="2"/>
      <c r="Q55" s="2"/>
      <c r="R55" s="2"/>
    </row>
    <row r="56" spans="1:18" ht="15" customHeight="1" x14ac:dyDescent="0.25">
      <c r="A56" s="27"/>
      <c r="B56" s="20"/>
      <c r="C56" s="27"/>
      <c r="D56" s="27"/>
      <c r="E56" s="29">
        <v>1</v>
      </c>
      <c r="F56" s="29">
        <v>12</v>
      </c>
      <c r="G56" s="30">
        <v>4</v>
      </c>
      <c r="H56" s="30">
        <f>G56*36</f>
        <v>144</v>
      </c>
      <c r="I56" s="27">
        <f>F56*G56*16</f>
        <v>768</v>
      </c>
      <c r="J56" s="27">
        <f>F56*G56*20</f>
        <v>960</v>
      </c>
      <c r="K56" s="27">
        <f>G56*36*F56</f>
        <v>1728</v>
      </c>
      <c r="L56" s="31">
        <f>G56/18</f>
        <v>0.22222222222222221</v>
      </c>
      <c r="M56" s="31"/>
      <c r="N56" s="2"/>
      <c r="O56" s="2"/>
      <c r="P56" s="2"/>
      <c r="Q56" s="2"/>
      <c r="R56" s="2"/>
    </row>
    <row r="57" spans="1:18" ht="15" customHeight="1" x14ac:dyDescent="0.25">
      <c r="A57" s="27"/>
      <c r="B57" s="43"/>
      <c r="C57" s="30"/>
      <c r="D57" s="27"/>
      <c r="E57" s="29">
        <v>0</v>
      </c>
      <c r="F57" s="29">
        <v>0</v>
      </c>
      <c r="G57" s="30">
        <v>0</v>
      </c>
      <c r="H57" s="30">
        <v>0</v>
      </c>
      <c r="I57" s="27">
        <f t="shared" ref="I57:I60" si="34">F57*G57*16</f>
        <v>0</v>
      </c>
      <c r="J57" s="27">
        <f t="shared" ref="J57:J60" si="35">F57*G57*20</f>
        <v>0</v>
      </c>
      <c r="K57" s="27">
        <f t="shared" ref="K57:K60" si="36">G57*36*F57</f>
        <v>0</v>
      </c>
      <c r="L57" s="31">
        <f t="shared" ref="L57:L60" si="37">G57/18</f>
        <v>0</v>
      </c>
      <c r="M57" s="27"/>
      <c r="N57" s="2"/>
      <c r="O57" s="2"/>
      <c r="P57" s="2"/>
      <c r="Q57" s="2"/>
      <c r="R57" s="2"/>
    </row>
    <row r="58" spans="1:18" ht="12.75" customHeight="1" x14ac:dyDescent="0.25">
      <c r="A58" s="27"/>
      <c r="B58" s="43"/>
      <c r="C58" s="33"/>
      <c r="D58" s="29"/>
      <c r="E58" s="29">
        <v>0</v>
      </c>
      <c r="F58" s="29">
        <v>0</v>
      </c>
      <c r="G58" s="30">
        <v>0</v>
      </c>
      <c r="H58" s="30">
        <f t="shared" ref="H58:H60" si="38">G58*36</f>
        <v>0</v>
      </c>
      <c r="I58" s="27">
        <f t="shared" si="34"/>
        <v>0</v>
      </c>
      <c r="J58" s="27">
        <f t="shared" si="35"/>
        <v>0</v>
      </c>
      <c r="K58" s="27">
        <f t="shared" si="36"/>
        <v>0</v>
      </c>
      <c r="L58" s="31">
        <f t="shared" si="37"/>
        <v>0</v>
      </c>
      <c r="M58" s="27"/>
      <c r="N58" s="2"/>
      <c r="O58" s="2"/>
      <c r="P58" s="2"/>
      <c r="Q58" s="2"/>
      <c r="R58" s="2"/>
    </row>
    <row r="59" spans="1:18" ht="12.75" customHeight="1" x14ac:dyDescent="0.25">
      <c r="A59" s="27"/>
      <c r="B59" s="32"/>
      <c r="C59" s="33"/>
      <c r="D59" s="29"/>
      <c r="E59" s="29">
        <v>0</v>
      </c>
      <c r="F59" s="29">
        <v>0</v>
      </c>
      <c r="G59" s="30">
        <v>0</v>
      </c>
      <c r="H59" s="30">
        <f t="shared" si="38"/>
        <v>0</v>
      </c>
      <c r="I59" s="27">
        <f t="shared" si="34"/>
        <v>0</v>
      </c>
      <c r="J59" s="27">
        <f t="shared" si="35"/>
        <v>0</v>
      </c>
      <c r="K59" s="27">
        <f t="shared" si="36"/>
        <v>0</v>
      </c>
      <c r="L59" s="31">
        <f t="shared" si="37"/>
        <v>0</v>
      </c>
      <c r="M59" s="27"/>
      <c r="N59" s="2"/>
      <c r="O59" s="2"/>
      <c r="P59" s="2"/>
      <c r="Q59" s="2"/>
      <c r="R59" s="2"/>
    </row>
    <row r="60" spans="1:18" ht="10.5" customHeight="1" x14ac:dyDescent="0.25">
      <c r="A60" s="27"/>
      <c r="B60" s="32"/>
      <c r="C60" s="33"/>
      <c r="D60" s="29"/>
      <c r="E60" s="29">
        <v>0</v>
      </c>
      <c r="F60" s="29">
        <v>0</v>
      </c>
      <c r="G60" s="30">
        <v>0</v>
      </c>
      <c r="H60" s="30">
        <f t="shared" si="38"/>
        <v>0</v>
      </c>
      <c r="I60" s="27">
        <f t="shared" si="34"/>
        <v>0</v>
      </c>
      <c r="J60" s="27">
        <f t="shared" si="35"/>
        <v>0</v>
      </c>
      <c r="K60" s="27">
        <f t="shared" si="36"/>
        <v>0</v>
      </c>
      <c r="L60" s="27">
        <f t="shared" si="37"/>
        <v>0</v>
      </c>
      <c r="M60" s="27"/>
      <c r="N60" s="2"/>
      <c r="O60" s="2"/>
      <c r="P60" s="2"/>
      <c r="Q60" s="2"/>
      <c r="R60" s="2"/>
    </row>
    <row r="61" spans="1:18" ht="19.5" customHeight="1" x14ac:dyDescent="0.25">
      <c r="A61" s="27"/>
      <c r="B61" s="32">
        <v>15980</v>
      </c>
      <c r="C61" s="33" t="s">
        <v>60</v>
      </c>
      <c r="D61" s="29" t="s">
        <v>30</v>
      </c>
      <c r="E61" s="29">
        <f>E60+E59+E58+E57+E56</f>
        <v>1</v>
      </c>
      <c r="F61" s="29">
        <f>F56+F57+F58+F59+F60</f>
        <v>12</v>
      </c>
      <c r="G61" s="30">
        <f>G60+G59+G58+G57+G56</f>
        <v>4</v>
      </c>
      <c r="H61" s="30">
        <f>H60+H59+H58+H57+H56</f>
        <v>144</v>
      </c>
      <c r="I61" s="27">
        <f>I60+I59+I58+I57+I56</f>
        <v>768</v>
      </c>
      <c r="J61" s="27">
        <f>J60+J59+J58+J57+J56</f>
        <v>960</v>
      </c>
      <c r="K61" s="27">
        <f>K56+K57+K58+K59+K60</f>
        <v>1728</v>
      </c>
      <c r="L61" s="27"/>
      <c r="M61" s="31">
        <f>L56+L57+L58+L59+L60</f>
        <v>0.22222222222222221</v>
      </c>
      <c r="N61" s="2"/>
      <c r="O61" s="2"/>
      <c r="P61" s="2"/>
      <c r="Q61" s="2"/>
      <c r="R61" s="2"/>
    </row>
    <row r="62" spans="1:18" s="1" customFormat="1" ht="15" customHeight="1" x14ac:dyDescent="0.25">
      <c r="A62" s="27"/>
      <c r="B62" s="27"/>
      <c r="C62" s="37"/>
      <c r="D62" s="27"/>
      <c r="E62" s="29">
        <v>1</v>
      </c>
      <c r="F62" s="29">
        <v>12</v>
      </c>
      <c r="G62" s="30">
        <v>4</v>
      </c>
      <c r="H62" s="30">
        <f>G62*36</f>
        <v>144</v>
      </c>
      <c r="I62" s="27">
        <f>F62*G62*16</f>
        <v>768</v>
      </c>
      <c r="J62" s="27">
        <f>F62*G62*20</f>
        <v>960</v>
      </c>
      <c r="K62" s="27">
        <f>G62*36*F62</f>
        <v>1728</v>
      </c>
      <c r="L62" s="31">
        <f>G62/18</f>
        <v>0.22222222222222221</v>
      </c>
      <c r="M62" s="31"/>
      <c r="N62" s="2"/>
      <c r="O62" s="2"/>
      <c r="P62" s="2"/>
      <c r="Q62" s="2"/>
      <c r="R62" s="2"/>
    </row>
    <row r="63" spans="1:18" s="1" customFormat="1" ht="15" customHeight="1" x14ac:dyDescent="0.25">
      <c r="A63" s="27"/>
      <c r="B63" s="27"/>
      <c r="C63" s="37"/>
      <c r="D63" s="27"/>
      <c r="E63" s="29">
        <v>1</v>
      </c>
      <c r="F63" s="29">
        <v>12</v>
      </c>
      <c r="G63" s="30">
        <v>4</v>
      </c>
      <c r="H63" s="30">
        <f>G63*36</f>
        <v>144</v>
      </c>
      <c r="I63" s="27">
        <f>F63*G63*16</f>
        <v>768</v>
      </c>
      <c r="J63" s="27">
        <f>F63*G63*20</f>
        <v>960</v>
      </c>
      <c r="K63" s="27">
        <f>G63*36*F63</f>
        <v>1728</v>
      </c>
      <c r="L63" s="31">
        <f>G63/18</f>
        <v>0.22222222222222221</v>
      </c>
      <c r="M63" s="31"/>
      <c r="N63" s="2"/>
      <c r="O63" s="2"/>
      <c r="P63" s="2"/>
      <c r="Q63" s="2"/>
      <c r="R63" s="2"/>
    </row>
    <row r="64" spans="1:18" ht="13.5" customHeight="1" x14ac:dyDescent="0.25">
      <c r="A64" s="27"/>
      <c r="B64" s="32"/>
      <c r="C64" s="33"/>
      <c r="D64" s="29"/>
      <c r="E64" s="29">
        <v>1</v>
      </c>
      <c r="F64" s="29">
        <v>12</v>
      </c>
      <c r="G64" s="30">
        <v>4</v>
      </c>
      <c r="H64" s="30">
        <f>G64*36</f>
        <v>144</v>
      </c>
      <c r="I64" s="27">
        <f>F64*G64*16</f>
        <v>768</v>
      </c>
      <c r="J64" s="27">
        <f>F64*G64*20</f>
        <v>960</v>
      </c>
      <c r="K64" s="27">
        <f>G64*36*F64</f>
        <v>1728</v>
      </c>
      <c r="L64" s="31">
        <f>G64/18</f>
        <v>0.22222222222222221</v>
      </c>
      <c r="M64" s="27"/>
      <c r="N64" s="2"/>
      <c r="O64" s="2"/>
      <c r="P64" s="2"/>
      <c r="Q64" s="2"/>
      <c r="R64" s="2"/>
    </row>
    <row r="65" spans="1:13" ht="15.75" customHeight="1" x14ac:dyDescent="0.25">
      <c r="A65" s="27"/>
      <c r="B65" s="32">
        <v>13087</v>
      </c>
      <c r="C65" s="33" t="s">
        <v>67</v>
      </c>
      <c r="D65" s="29" t="s">
        <v>5</v>
      </c>
      <c r="E65" s="29">
        <f>E64+E62</f>
        <v>2</v>
      </c>
      <c r="F65" s="29">
        <f>F62+F64</f>
        <v>24</v>
      </c>
      <c r="G65" s="30">
        <f>G64+G62</f>
        <v>8</v>
      </c>
      <c r="H65" s="30">
        <f>H64+H62</f>
        <v>288</v>
      </c>
      <c r="I65" s="27">
        <f>I64+I62</f>
        <v>1536</v>
      </c>
      <c r="J65" s="27">
        <f>J64+J62</f>
        <v>1920</v>
      </c>
      <c r="K65" s="27">
        <f>K62+K64</f>
        <v>3456</v>
      </c>
      <c r="L65" s="27"/>
      <c r="M65" s="31">
        <f>L64+L62</f>
        <v>0.44444444444444442</v>
      </c>
    </row>
    <row r="66" spans="1:13" s="1" customFormat="1" ht="18" customHeight="1" x14ac:dyDescent="0.25">
      <c r="A66" s="27"/>
      <c r="B66" s="27"/>
      <c r="C66" s="37"/>
      <c r="D66" s="27"/>
      <c r="E66" s="29">
        <v>1</v>
      </c>
      <c r="F66" s="29">
        <v>12</v>
      </c>
      <c r="G66" s="30">
        <v>4</v>
      </c>
      <c r="H66" s="30">
        <f>G66*36</f>
        <v>144</v>
      </c>
      <c r="I66" s="27">
        <f>F66*G66*16</f>
        <v>768</v>
      </c>
      <c r="J66" s="27">
        <f>F66*G66*20</f>
        <v>960</v>
      </c>
      <c r="K66" s="27">
        <f>G66*36*F66</f>
        <v>1728</v>
      </c>
      <c r="L66" s="31">
        <f>G66/18</f>
        <v>0.22222222222222221</v>
      </c>
      <c r="M66" s="31"/>
    </row>
    <row r="67" spans="1:13" x14ac:dyDescent="0.25">
      <c r="A67" s="27"/>
      <c r="B67" s="32"/>
      <c r="C67" s="33"/>
      <c r="D67" s="29"/>
      <c r="E67" s="29">
        <v>1</v>
      </c>
      <c r="F67" s="29">
        <v>12</v>
      </c>
      <c r="G67" s="30">
        <v>4</v>
      </c>
      <c r="H67" s="30">
        <v>144</v>
      </c>
      <c r="I67" s="27">
        <f t="shared" ref="I67:I68" si="39">F67*G67*16</f>
        <v>768</v>
      </c>
      <c r="J67" s="27">
        <f t="shared" ref="J67:J68" si="40">F67*G67*20</f>
        <v>960</v>
      </c>
      <c r="K67" s="27">
        <f t="shared" ref="K67:K68" si="41">G67*36*F67</f>
        <v>1728</v>
      </c>
      <c r="L67" s="31">
        <f t="shared" ref="L67:L68" si="42">G67/18</f>
        <v>0.22222222222222221</v>
      </c>
      <c r="M67" s="27"/>
    </row>
    <row r="68" spans="1:13" s="1" customFormat="1" ht="12" customHeight="1" x14ac:dyDescent="0.25">
      <c r="A68" s="27"/>
      <c r="B68" s="32"/>
      <c r="C68" s="33"/>
      <c r="D68" s="29"/>
      <c r="E68" s="29">
        <v>0</v>
      </c>
      <c r="F68" s="29">
        <v>0</v>
      </c>
      <c r="G68" s="30">
        <v>0</v>
      </c>
      <c r="H68" s="30">
        <f t="shared" ref="H68" si="43">G68*36</f>
        <v>0</v>
      </c>
      <c r="I68" s="27">
        <f t="shared" si="39"/>
        <v>0</v>
      </c>
      <c r="J68" s="27">
        <f t="shared" si="40"/>
        <v>0</v>
      </c>
      <c r="K68" s="27">
        <f t="shared" si="41"/>
        <v>0</v>
      </c>
      <c r="L68" s="27">
        <f t="shared" si="42"/>
        <v>0</v>
      </c>
      <c r="M68" s="27"/>
    </row>
    <row r="69" spans="1:13" ht="12.75" customHeight="1" x14ac:dyDescent="0.25">
      <c r="A69" s="27"/>
      <c r="B69" s="36">
        <v>21502</v>
      </c>
      <c r="C69" s="33" t="s">
        <v>31</v>
      </c>
      <c r="D69" s="29" t="s">
        <v>30</v>
      </c>
      <c r="E69" s="29">
        <f>E67+E66+E68</f>
        <v>2</v>
      </c>
      <c r="F69" s="29">
        <f>F66+F67+F68</f>
        <v>24</v>
      </c>
      <c r="G69" s="30">
        <f>G68+G67+G66</f>
        <v>8</v>
      </c>
      <c r="H69" s="30">
        <f>H68+H67+H66</f>
        <v>288</v>
      </c>
      <c r="I69" s="27">
        <f>I66+I67+I68</f>
        <v>1536</v>
      </c>
      <c r="J69" s="27">
        <f>J66+J67+J68</f>
        <v>1920</v>
      </c>
      <c r="K69" s="27">
        <f>K66+K67+K68</f>
        <v>3456</v>
      </c>
      <c r="L69" s="27"/>
      <c r="M69" s="31">
        <f>L68+L67+L66</f>
        <v>0.44444444444444442</v>
      </c>
    </row>
    <row r="70" spans="1:13" s="1" customFormat="1" ht="14.25" customHeight="1" x14ac:dyDescent="0.25">
      <c r="A70" s="27"/>
      <c r="B70" s="27"/>
      <c r="C70" s="37"/>
      <c r="D70" s="27"/>
      <c r="E70" s="29">
        <v>1</v>
      </c>
      <c r="F70" s="29">
        <v>10</v>
      </c>
      <c r="G70" s="30">
        <v>4</v>
      </c>
      <c r="H70" s="30">
        <f>G70*36</f>
        <v>144</v>
      </c>
      <c r="I70" s="27">
        <f>F70*G70*16</f>
        <v>640</v>
      </c>
      <c r="J70" s="27">
        <f>F70*G70*20</f>
        <v>800</v>
      </c>
      <c r="K70" s="27">
        <f>G70*36*F70</f>
        <v>1440</v>
      </c>
      <c r="L70" s="31">
        <f>G70/18</f>
        <v>0.22222222222222221</v>
      </c>
      <c r="M70" s="31"/>
    </row>
    <row r="71" spans="1:13" s="1" customFormat="1" ht="14.25" customHeight="1" x14ac:dyDescent="0.25">
      <c r="A71" s="27"/>
      <c r="B71" s="32"/>
      <c r="C71" s="33"/>
      <c r="D71" s="29"/>
      <c r="E71" s="29">
        <v>0</v>
      </c>
      <c r="F71" s="29">
        <v>0</v>
      </c>
      <c r="G71" s="30">
        <v>0</v>
      </c>
      <c r="H71" s="30">
        <f t="shared" ref="H71" si="44">G71*36</f>
        <v>0</v>
      </c>
      <c r="I71" s="27">
        <f t="shared" ref="I71" si="45">F71*G71*16</f>
        <v>0</v>
      </c>
      <c r="J71" s="27">
        <f t="shared" ref="J71" si="46">F71*G71*20</f>
        <v>0</v>
      </c>
      <c r="K71" s="27">
        <f t="shared" ref="K71" si="47">G71*36*F71</f>
        <v>0</v>
      </c>
      <c r="L71" s="31">
        <f t="shared" ref="L71" si="48">G71/18</f>
        <v>0</v>
      </c>
      <c r="M71" s="27"/>
    </row>
    <row r="72" spans="1:13" ht="24.75" customHeight="1" x14ac:dyDescent="0.25">
      <c r="A72" s="27"/>
      <c r="B72" s="32">
        <v>13076</v>
      </c>
      <c r="C72" s="33" t="s">
        <v>13</v>
      </c>
      <c r="D72" s="29" t="s">
        <v>5</v>
      </c>
      <c r="E72" s="29">
        <f>E71+E70</f>
        <v>1</v>
      </c>
      <c r="F72" s="29">
        <f>F70+F71</f>
        <v>10</v>
      </c>
      <c r="G72" s="30">
        <f>G71+G70</f>
        <v>4</v>
      </c>
      <c r="H72" s="30">
        <f>H71+H70</f>
        <v>144</v>
      </c>
      <c r="I72" s="27">
        <f>I71+I70</f>
        <v>640</v>
      </c>
      <c r="J72" s="27">
        <f>J71+J70</f>
        <v>800</v>
      </c>
      <c r="K72" s="27">
        <f>K70+K71</f>
        <v>1440</v>
      </c>
      <c r="L72" s="27"/>
      <c r="M72" s="31">
        <f>L71+L70</f>
        <v>0.22222222222222221</v>
      </c>
    </row>
    <row r="73" spans="1:13" s="23" customFormat="1" ht="17.25" customHeight="1" x14ac:dyDescent="0.25">
      <c r="A73" s="27"/>
      <c r="B73" s="32"/>
      <c r="C73" s="33"/>
      <c r="D73" s="29"/>
      <c r="E73" s="29">
        <v>1</v>
      </c>
      <c r="F73" s="29">
        <v>12</v>
      </c>
      <c r="G73" s="30">
        <v>4</v>
      </c>
      <c r="H73" s="30">
        <f>G73*36</f>
        <v>144</v>
      </c>
      <c r="I73" s="27">
        <f>F73*G73*16</f>
        <v>768</v>
      </c>
      <c r="J73" s="27">
        <f>F73*G73*20</f>
        <v>960</v>
      </c>
      <c r="K73" s="27">
        <f>I73+J73</f>
        <v>1728</v>
      </c>
      <c r="L73" s="27">
        <f>4/18</f>
        <v>0.22222222222222221</v>
      </c>
      <c r="M73" s="31"/>
    </row>
    <row r="74" spans="1:13" s="1" customFormat="1" ht="18" customHeight="1" x14ac:dyDescent="0.25">
      <c r="A74" s="27"/>
      <c r="B74" s="32"/>
      <c r="C74" s="33"/>
      <c r="D74" s="29"/>
      <c r="E74" s="29">
        <v>1</v>
      </c>
      <c r="F74" s="29">
        <v>12</v>
      </c>
      <c r="G74" s="30">
        <v>4</v>
      </c>
      <c r="H74" s="30">
        <f>G74*36</f>
        <v>144</v>
      </c>
      <c r="I74" s="27">
        <f>F74*G74*16</f>
        <v>768</v>
      </c>
      <c r="J74" s="27">
        <f>F74*G74*20</f>
        <v>960</v>
      </c>
      <c r="K74" s="27">
        <f>I74+J74</f>
        <v>1728</v>
      </c>
      <c r="L74" s="27">
        <f>4/18</f>
        <v>0.22222222222222221</v>
      </c>
      <c r="M74" s="31"/>
    </row>
    <row r="75" spans="1:13" s="1" customFormat="1" ht="24.75" customHeight="1" x14ac:dyDescent="0.25">
      <c r="A75" s="27"/>
      <c r="B75" s="32">
        <v>15980</v>
      </c>
      <c r="C75" s="33" t="s">
        <v>81</v>
      </c>
      <c r="D75" s="29" t="s">
        <v>101</v>
      </c>
      <c r="E75" s="29">
        <f t="shared" ref="E75:K75" si="49">E73+E74</f>
        <v>2</v>
      </c>
      <c r="F75" s="29">
        <f t="shared" si="49"/>
        <v>24</v>
      </c>
      <c r="G75" s="30">
        <f t="shared" si="49"/>
        <v>8</v>
      </c>
      <c r="H75" s="30">
        <f t="shared" si="49"/>
        <v>288</v>
      </c>
      <c r="I75" s="27">
        <f t="shared" si="49"/>
        <v>1536</v>
      </c>
      <c r="J75" s="27">
        <f t="shared" si="49"/>
        <v>1920</v>
      </c>
      <c r="K75" s="27">
        <f t="shared" si="49"/>
        <v>3456</v>
      </c>
      <c r="L75" s="27"/>
      <c r="M75" s="31">
        <f>L73+L74</f>
        <v>0.44444444444444442</v>
      </c>
    </row>
    <row r="76" spans="1:13" s="1" customFormat="1" ht="15.75" customHeight="1" x14ac:dyDescent="0.25">
      <c r="A76" s="27"/>
      <c r="B76" s="27"/>
      <c r="C76" s="44"/>
      <c r="D76" s="27"/>
      <c r="E76" s="29">
        <v>1</v>
      </c>
      <c r="F76" s="29">
        <v>12</v>
      </c>
      <c r="G76" s="30">
        <v>4</v>
      </c>
      <c r="H76" s="30">
        <f>G76*36</f>
        <v>144</v>
      </c>
      <c r="I76" s="27">
        <f>F76*G76*16</f>
        <v>768</v>
      </c>
      <c r="J76" s="27">
        <f>F76*G76*20</f>
        <v>960</v>
      </c>
      <c r="K76" s="27">
        <f>G76*36*F76</f>
        <v>1728</v>
      </c>
      <c r="L76" s="31">
        <f>G76/18</f>
        <v>0.22222222222222221</v>
      </c>
      <c r="M76" s="31"/>
    </row>
    <row r="77" spans="1:13" ht="13.5" customHeight="1" x14ac:dyDescent="0.25">
      <c r="A77" s="27"/>
      <c r="B77" s="32"/>
      <c r="C77" s="44"/>
      <c r="D77" s="29"/>
      <c r="E77" s="29">
        <v>0</v>
      </c>
      <c r="F77" s="29">
        <v>0</v>
      </c>
      <c r="G77" s="30">
        <v>0</v>
      </c>
      <c r="H77" s="30">
        <f t="shared" ref="H77" si="50">G77*36</f>
        <v>0</v>
      </c>
      <c r="I77" s="27">
        <f t="shared" ref="I77" si="51">F77*G77*16</f>
        <v>0</v>
      </c>
      <c r="J77" s="27">
        <f t="shared" ref="J77" si="52">F77*G77*20</f>
        <v>0</v>
      </c>
      <c r="K77" s="27">
        <f t="shared" ref="K77" si="53">G77*36*F77</f>
        <v>0</v>
      </c>
      <c r="L77" s="31">
        <f t="shared" ref="L77" si="54">G77/18</f>
        <v>0</v>
      </c>
      <c r="M77" s="27"/>
    </row>
    <row r="78" spans="1:13" ht="33.75" customHeight="1" x14ac:dyDescent="0.25">
      <c r="A78" s="27"/>
      <c r="B78" s="32">
        <v>6976</v>
      </c>
      <c r="C78" s="33" t="s">
        <v>14</v>
      </c>
      <c r="D78" s="30" t="s">
        <v>71</v>
      </c>
      <c r="E78" s="29">
        <f>E77+E76</f>
        <v>1</v>
      </c>
      <c r="F78" s="29">
        <f>F76+F77</f>
        <v>12</v>
      </c>
      <c r="G78" s="30">
        <f>G77+G76</f>
        <v>4</v>
      </c>
      <c r="H78" s="30">
        <f>G78*36</f>
        <v>144</v>
      </c>
      <c r="I78" s="27">
        <f>I77+I76</f>
        <v>768</v>
      </c>
      <c r="J78" s="27">
        <f>J77+J76</f>
        <v>960</v>
      </c>
      <c r="K78" s="27">
        <f>K76+K77</f>
        <v>1728</v>
      </c>
      <c r="L78" s="27"/>
      <c r="M78" s="31">
        <f>L77+L76</f>
        <v>0.22222222222222221</v>
      </c>
    </row>
    <row r="79" spans="1:13" x14ac:dyDescent="0.25">
      <c r="A79" s="27"/>
      <c r="B79" s="40"/>
      <c r="C79" s="41" t="s">
        <v>68</v>
      </c>
      <c r="D79" s="42"/>
      <c r="E79" s="42">
        <f>E78+E75+E72+E69+E65+E61</f>
        <v>9</v>
      </c>
      <c r="F79" s="42">
        <f>F78+F75+F72+F69+F65+F61</f>
        <v>106</v>
      </c>
      <c r="G79" s="41">
        <f>G78+G72+G69+G65+G61</f>
        <v>28</v>
      </c>
      <c r="H79" s="41">
        <f>H78+H72+H69+H65+H61</f>
        <v>1008</v>
      </c>
      <c r="I79" s="39">
        <f>I61+I65+I69+I75+I78</f>
        <v>6144</v>
      </c>
      <c r="J79" s="39">
        <f>J61+J65+J69+J72+J78</f>
        <v>6560</v>
      </c>
      <c r="K79" s="39">
        <f>I79+J79</f>
        <v>12704</v>
      </c>
      <c r="L79" s="39"/>
      <c r="M79" s="39"/>
    </row>
    <row r="80" spans="1:13" s="1" customFormat="1" x14ac:dyDescent="0.25">
      <c r="A80" s="27"/>
      <c r="B80" s="69" t="s">
        <v>43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80"/>
    </row>
    <row r="81" spans="1:13" s="1" customFormat="1" x14ac:dyDescent="0.25">
      <c r="A81" s="27"/>
      <c r="B81" s="20"/>
      <c r="C81" s="35"/>
      <c r="D81" s="20"/>
      <c r="E81" s="29">
        <v>1</v>
      </c>
      <c r="F81" s="29">
        <v>12</v>
      </c>
      <c r="G81" s="30">
        <v>4</v>
      </c>
      <c r="H81" s="30">
        <f>G81*36</f>
        <v>144</v>
      </c>
      <c r="I81" s="27">
        <f>F81*G81*16</f>
        <v>768</v>
      </c>
      <c r="J81" s="27">
        <f>F81*G81*20</f>
        <v>960</v>
      </c>
      <c r="K81" s="27">
        <f>G81*36*F81</f>
        <v>1728</v>
      </c>
      <c r="L81" s="31">
        <f>G81/18</f>
        <v>0.22222222222222221</v>
      </c>
      <c r="M81" s="31"/>
    </row>
    <row r="82" spans="1:13" s="1" customFormat="1" x14ac:dyDescent="0.25">
      <c r="A82" s="27"/>
      <c r="B82" s="32"/>
      <c r="C82" s="33"/>
      <c r="D82" s="29"/>
      <c r="E82" s="29">
        <v>1</v>
      </c>
      <c r="F82" s="29">
        <v>12</v>
      </c>
      <c r="G82" s="30">
        <v>4</v>
      </c>
      <c r="H82" s="30">
        <f t="shared" ref="H82:H85" si="55">G82*36</f>
        <v>144</v>
      </c>
      <c r="I82" s="27">
        <f t="shared" ref="I82:I85" si="56">F82*G82*16</f>
        <v>768</v>
      </c>
      <c r="J82" s="27">
        <f t="shared" ref="J82:J85" si="57">F82*G82*20</f>
        <v>960</v>
      </c>
      <c r="K82" s="27">
        <f t="shared" ref="K82:K85" si="58">G82*36*F82</f>
        <v>1728</v>
      </c>
      <c r="L82" s="31">
        <f t="shared" ref="L82:L85" si="59">G82/18</f>
        <v>0.22222222222222221</v>
      </c>
      <c r="M82" s="27"/>
    </row>
    <row r="83" spans="1:13" s="1" customFormat="1" x14ac:dyDescent="0.25">
      <c r="A83" s="27"/>
      <c r="B83" s="32"/>
      <c r="C83" s="33"/>
      <c r="D83" s="29"/>
      <c r="E83" s="29">
        <v>1</v>
      </c>
      <c r="F83" s="29">
        <v>12</v>
      </c>
      <c r="G83" s="30">
        <v>4</v>
      </c>
      <c r="H83" s="30">
        <f t="shared" si="55"/>
        <v>144</v>
      </c>
      <c r="I83" s="27">
        <f t="shared" si="56"/>
        <v>768</v>
      </c>
      <c r="J83" s="27">
        <f t="shared" si="57"/>
        <v>960</v>
      </c>
      <c r="K83" s="27">
        <f t="shared" si="58"/>
        <v>1728</v>
      </c>
      <c r="L83" s="31">
        <f t="shared" si="59"/>
        <v>0.22222222222222221</v>
      </c>
      <c r="M83" s="27"/>
    </row>
    <row r="84" spans="1:13" s="1" customFormat="1" x14ac:dyDescent="0.25">
      <c r="A84" s="27"/>
      <c r="B84" s="32"/>
      <c r="C84" s="33"/>
      <c r="D84" s="29"/>
      <c r="E84" s="29">
        <v>1</v>
      </c>
      <c r="F84" s="29">
        <v>12</v>
      </c>
      <c r="G84" s="30">
        <v>4</v>
      </c>
      <c r="H84" s="30">
        <f t="shared" si="55"/>
        <v>144</v>
      </c>
      <c r="I84" s="27">
        <f t="shared" si="56"/>
        <v>768</v>
      </c>
      <c r="J84" s="27">
        <f t="shared" si="57"/>
        <v>960</v>
      </c>
      <c r="K84" s="27">
        <f t="shared" si="58"/>
        <v>1728</v>
      </c>
      <c r="L84" s="31">
        <f t="shared" si="59"/>
        <v>0.22222222222222221</v>
      </c>
      <c r="M84" s="27"/>
    </row>
    <row r="85" spans="1:13" s="1" customFormat="1" x14ac:dyDescent="0.25">
      <c r="A85" s="27"/>
      <c r="B85" s="32"/>
      <c r="C85" s="33"/>
      <c r="D85" s="29"/>
      <c r="E85" s="29">
        <v>0</v>
      </c>
      <c r="F85" s="29">
        <v>0</v>
      </c>
      <c r="G85" s="30">
        <v>0</v>
      </c>
      <c r="H85" s="30">
        <f t="shared" si="55"/>
        <v>0</v>
      </c>
      <c r="I85" s="27">
        <f t="shared" si="56"/>
        <v>0</v>
      </c>
      <c r="J85" s="27">
        <f t="shared" si="57"/>
        <v>0</v>
      </c>
      <c r="K85" s="27">
        <f t="shared" si="58"/>
        <v>0</v>
      </c>
      <c r="L85" s="27">
        <f t="shared" si="59"/>
        <v>0</v>
      </c>
      <c r="M85" s="27"/>
    </row>
    <row r="86" spans="1:13" s="1" customFormat="1" ht="16.5" customHeight="1" x14ac:dyDescent="0.25">
      <c r="A86" s="27"/>
      <c r="B86" s="32">
        <v>30026</v>
      </c>
      <c r="C86" s="45" t="s">
        <v>66</v>
      </c>
      <c r="D86" s="42" t="s">
        <v>65</v>
      </c>
      <c r="E86" s="29">
        <f>E85+E84+E83+E82+E81</f>
        <v>4</v>
      </c>
      <c r="F86" s="29">
        <f>F81+F82+F83+F84+F85</f>
        <v>48</v>
      </c>
      <c r="G86" s="30">
        <f>G85+G84+G83+G82+G81</f>
        <v>16</v>
      </c>
      <c r="H86" s="30">
        <f>H85+H84+H83+H82+H81</f>
        <v>576</v>
      </c>
      <c r="I86" s="27">
        <f>I85+I84+I83+I82+I81</f>
        <v>3072</v>
      </c>
      <c r="J86" s="27">
        <f>J85+J84+J83+J82+J81</f>
        <v>3840</v>
      </c>
      <c r="K86" s="27">
        <f>K81+K82+K83+K84+K85</f>
        <v>6912</v>
      </c>
      <c r="L86" s="27"/>
      <c r="M86" s="31">
        <f>L85+L84+L83+L82+L81</f>
        <v>0.88888888888888884</v>
      </c>
    </row>
    <row r="87" spans="1:13" s="1" customFormat="1" x14ac:dyDescent="0.25">
      <c r="A87" s="27"/>
      <c r="B87" s="20"/>
      <c r="C87" s="35"/>
      <c r="D87" s="20"/>
      <c r="E87" s="29">
        <v>1</v>
      </c>
      <c r="F87" s="29">
        <v>12</v>
      </c>
      <c r="G87" s="30">
        <v>4</v>
      </c>
      <c r="H87" s="30">
        <f t="shared" ref="H87:H91" si="60">G87*36</f>
        <v>144</v>
      </c>
      <c r="I87" s="27">
        <f>F87*G87*16</f>
        <v>768</v>
      </c>
      <c r="J87" s="27">
        <f>F87*G87*20</f>
        <v>960</v>
      </c>
      <c r="K87" s="27">
        <f>G87*36*F87</f>
        <v>1728</v>
      </c>
      <c r="L87" s="31">
        <f>G87/18</f>
        <v>0.22222222222222221</v>
      </c>
      <c r="M87" s="31"/>
    </row>
    <row r="88" spans="1:13" s="1" customFormat="1" x14ac:dyDescent="0.25">
      <c r="A88" s="27"/>
      <c r="B88" s="32"/>
      <c r="C88" s="33"/>
      <c r="D88" s="29"/>
      <c r="E88" s="29">
        <v>1</v>
      </c>
      <c r="F88" s="29">
        <v>12</v>
      </c>
      <c r="G88" s="30">
        <v>4</v>
      </c>
      <c r="H88" s="30">
        <f t="shared" si="60"/>
        <v>144</v>
      </c>
      <c r="I88" s="27">
        <f t="shared" ref="I88:I91" si="61">F88*G88*16</f>
        <v>768</v>
      </c>
      <c r="J88" s="27">
        <f t="shared" ref="J88:J91" si="62">F88*G88*20</f>
        <v>960</v>
      </c>
      <c r="K88" s="27">
        <f t="shared" ref="K88:K91" si="63">G88*36*F88</f>
        <v>1728</v>
      </c>
      <c r="L88" s="31">
        <f t="shared" ref="L88:L91" si="64">G88/18</f>
        <v>0.22222222222222221</v>
      </c>
      <c r="M88" s="27"/>
    </row>
    <row r="89" spans="1:13" s="1" customFormat="1" x14ac:dyDescent="0.25">
      <c r="A89" s="27"/>
      <c r="B89" s="32"/>
      <c r="C89" s="33"/>
      <c r="D89" s="29"/>
      <c r="E89" s="29">
        <v>0</v>
      </c>
      <c r="F89" s="29">
        <v>0</v>
      </c>
      <c r="G89" s="30">
        <v>0</v>
      </c>
      <c r="H89" s="30">
        <f t="shared" si="60"/>
        <v>0</v>
      </c>
      <c r="I89" s="27">
        <f t="shared" si="61"/>
        <v>0</v>
      </c>
      <c r="J89" s="27">
        <f t="shared" si="62"/>
        <v>0</v>
      </c>
      <c r="K89" s="27">
        <f t="shared" si="63"/>
        <v>0</v>
      </c>
      <c r="L89" s="31">
        <f t="shared" si="64"/>
        <v>0</v>
      </c>
      <c r="M89" s="27"/>
    </row>
    <row r="90" spans="1:13" s="1" customFormat="1" x14ac:dyDescent="0.25">
      <c r="A90" s="27"/>
      <c r="B90" s="32"/>
      <c r="C90" s="33"/>
      <c r="D90" s="29"/>
      <c r="E90" s="29">
        <v>0</v>
      </c>
      <c r="F90" s="29">
        <v>0</v>
      </c>
      <c r="G90" s="30">
        <v>0</v>
      </c>
      <c r="H90" s="30">
        <f t="shared" si="60"/>
        <v>0</v>
      </c>
      <c r="I90" s="27">
        <f t="shared" si="61"/>
        <v>0</v>
      </c>
      <c r="J90" s="27">
        <f t="shared" si="62"/>
        <v>0</v>
      </c>
      <c r="K90" s="27">
        <f t="shared" si="63"/>
        <v>0</v>
      </c>
      <c r="L90" s="31">
        <f t="shared" si="64"/>
        <v>0</v>
      </c>
      <c r="M90" s="27"/>
    </row>
    <row r="91" spans="1:13" s="1" customFormat="1" x14ac:dyDescent="0.25">
      <c r="A91" s="27"/>
      <c r="B91" s="32"/>
      <c r="C91" s="33"/>
      <c r="D91" s="29"/>
      <c r="E91" s="29">
        <v>0</v>
      </c>
      <c r="F91" s="29">
        <v>0</v>
      </c>
      <c r="G91" s="30">
        <v>0</v>
      </c>
      <c r="H91" s="30">
        <f t="shared" si="60"/>
        <v>0</v>
      </c>
      <c r="I91" s="27">
        <f t="shared" si="61"/>
        <v>0</v>
      </c>
      <c r="J91" s="27">
        <f t="shared" si="62"/>
        <v>0</v>
      </c>
      <c r="K91" s="27">
        <f t="shared" si="63"/>
        <v>0</v>
      </c>
      <c r="L91" s="27">
        <f t="shared" si="64"/>
        <v>0</v>
      </c>
      <c r="M91" s="27"/>
    </row>
    <row r="92" spans="1:13" s="1" customFormat="1" x14ac:dyDescent="0.25">
      <c r="A92" s="27"/>
      <c r="B92" s="32">
        <v>30028</v>
      </c>
      <c r="C92" s="33" t="s">
        <v>83</v>
      </c>
      <c r="D92" s="42" t="s">
        <v>74</v>
      </c>
      <c r="E92" s="29">
        <f>E91+E90+E89+E88+E87</f>
        <v>2</v>
      </c>
      <c r="F92" s="29">
        <f>F87+F88+F89+F90+F91</f>
        <v>24</v>
      </c>
      <c r="G92" s="30">
        <f>G91+G90+G89+G88+G87</f>
        <v>8</v>
      </c>
      <c r="H92" s="30">
        <f>H91+H90+H89+H88+H87</f>
        <v>288</v>
      </c>
      <c r="I92" s="27">
        <f>I91+I90+I89+I88+I87</f>
        <v>1536</v>
      </c>
      <c r="J92" s="27">
        <f>J91+J90+J89+J88+J87</f>
        <v>1920</v>
      </c>
      <c r="K92" s="27">
        <f>K87+K88+K89+K90+K91</f>
        <v>3456</v>
      </c>
      <c r="L92" s="27"/>
      <c r="M92" s="31">
        <f>L91+L90+L89+L88+L87</f>
        <v>0.44444444444444442</v>
      </c>
    </row>
    <row r="93" spans="1:13" s="1" customFormat="1" x14ac:dyDescent="0.25">
      <c r="A93" s="27"/>
      <c r="B93" s="32"/>
      <c r="C93" s="33"/>
      <c r="D93" s="29"/>
      <c r="E93" s="29">
        <v>1</v>
      </c>
      <c r="F93" s="29">
        <v>12</v>
      </c>
      <c r="G93" s="30">
        <v>2</v>
      </c>
      <c r="H93" s="30">
        <f>G93*36</f>
        <v>72</v>
      </c>
      <c r="I93" s="27">
        <f>F93*G93*16</f>
        <v>384</v>
      </c>
      <c r="J93" s="27">
        <f>F93*G93*20</f>
        <v>480</v>
      </c>
      <c r="K93" s="27">
        <f>G93*36*F93</f>
        <v>864</v>
      </c>
      <c r="L93" s="27">
        <f>G93/18</f>
        <v>0.1111111111111111</v>
      </c>
      <c r="M93" s="31"/>
    </row>
    <row r="94" spans="1:13" s="1" customFormat="1" x14ac:dyDescent="0.25">
      <c r="A94" s="27"/>
      <c r="B94" s="32"/>
      <c r="C94" s="33"/>
      <c r="D94" s="29"/>
      <c r="E94" s="29">
        <v>1</v>
      </c>
      <c r="F94" s="29">
        <v>12</v>
      </c>
      <c r="G94" s="30">
        <v>2</v>
      </c>
      <c r="H94" s="30">
        <f>G94*36</f>
        <v>72</v>
      </c>
      <c r="I94" s="27">
        <f t="shared" ref="I94" si="65">F94*G94*16</f>
        <v>384</v>
      </c>
      <c r="J94" s="27">
        <f t="shared" ref="J94" si="66">F94*G94*20</f>
        <v>480</v>
      </c>
      <c r="K94" s="27">
        <f t="shared" ref="K94" si="67">G94*36*F94</f>
        <v>864</v>
      </c>
      <c r="L94" s="27">
        <f t="shared" ref="L94" si="68">G94/18</f>
        <v>0.1111111111111111</v>
      </c>
      <c r="M94" s="31"/>
    </row>
    <row r="95" spans="1:13" s="1" customFormat="1" x14ac:dyDescent="0.25">
      <c r="A95" s="27"/>
      <c r="B95" s="32">
        <v>13187</v>
      </c>
      <c r="C95" s="33" t="s">
        <v>87</v>
      </c>
      <c r="D95" s="29" t="s">
        <v>74</v>
      </c>
      <c r="E95" s="29">
        <f>E93+E94</f>
        <v>2</v>
      </c>
      <c r="F95" s="29">
        <f>F93+F94</f>
        <v>24</v>
      </c>
      <c r="G95" s="30">
        <f>G94+G93</f>
        <v>4</v>
      </c>
      <c r="H95" s="30">
        <f>H94+H93</f>
        <v>144</v>
      </c>
      <c r="I95" s="27">
        <f>I94+I93</f>
        <v>768</v>
      </c>
      <c r="J95" s="27">
        <f>J94+J93</f>
        <v>960</v>
      </c>
      <c r="K95" s="27">
        <f>K93+K94</f>
        <v>1728</v>
      </c>
      <c r="L95" s="27"/>
      <c r="M95" s="31">
        <f>L94+L93</f>
        <v>0.22222222222222221</v>
      </c>
    </row>
    <row r="96" spans="1:13" s="1" customFormat="1" x14ac:dyDescent="0.25">
      <c r="A96" s="27"/>
      <c r="B96" s="32"/>
      <c r="C96" s="33"/>
      <c r="D96" s="29"/>
      <c r="E96" s="29">
        <v>1</v>
      </c>
      <c r="F96" s="29">
        <v>10</v>
      </c>
      <c r="G96" s="30">
        <v>4</v>
      </c>
      <c r="H96" s="30">
        <f>G96*36</f>
        <v>144</v>
      </c>
      <c r="I96" s="27">
        <f>F96*G96*16</f>
        <v>640</v>
      </c>
      <c r="J96" s="27">
        <f>F96*G96*20</f>
        <v>800</v>
      </c>
      <c r="K96" s="27">
        <f>I96+J96</f>
        <v>1440</v>
      </c>
      <c r="L96" s="27">
        <f>4/18</f>
        <v>0.22222222222222221</v>
      </c>
      <c r="M96" s="31"/>
    </row>
    <row r="97" spans="1:20" s="1" customFormat="1" x14ac:dyDescent="0.25">
      <c r="A97" s="27"/>
      <c r="B97" s="32"/>
      <c r="C97" s="33"/>
      <c r="D97" s="29"/>
      <c r="E97" s="29">
        <v>0</v>
      </c>
      <c r="F97" s="29">
        <v>0</v>
      </c>
      <c r="G97" s="30">
        <v>0</v>
      </c>
      <c r="H97" s="30">
        <f>G97*36</f>
        <v>0</v>
      </c>
      <c r="I97" s="27">
        <f>F97*G97*16</f>
        <v>0</v>
      </c>
      <c r="J97" s="27">
        <f>F97*G97*20</f>
        <v>0</v>
      </c>
      <c r="K97" s="27">
        <f>I97+J97</f>
        <v>0</v>
      </c>
      <c r="L97" s="27">
        <v>0</v>
      </c>
      <c r="M97" s="31"/>
    </row>
    <row r="98" spans="1:20" s="1" customFormat="1" x14ac:dyDescent="0.25">
      <c r="A98" s="27"/>
      <c r="B98" s="32"/>
      <c r="C98" s="33" t="s">
        <v>89</v>
      </c>
      <c r="D98" s="29" t="s">
        <v>74</v>
      </c>
      <c r="E98" s="29">
        <f t="shared" ref="E98:K98" si="69">E96+E97</f>
        <v>1</v>
      </c>
      <c r="F98" s="29">
        <f t="shared" si="69"/>
        <v>10</v>
      </c>
      <c r="G98" s="30">
        <f t="shared" si="69"/>
        <v>4</v>
      </c>
      <c r="H98" s="30">
        <f t="shared" si="69"/>
        <v>144</v>
      </c>
      <c r="I98" s="27">
        <f t="shared" si="69"/>
        <v>640</v>
      </c>
      <c r="J98" s="27">
        <f t="shared" si="69"/>
        <v>800</v>
      </c>
      <c r="K98" s="27">
        <f t="shared" si="69"/>
        <v>1440</v>
      </c>
      <c r="L98" s="27"/>
      <c r="M98" s="31">
        <f>L96+L97</f>
        <v>0.22222222222222221</v>
      </c>
    </row>
    <row r="99" spans="1:20" s="1" customFormat="1" x14ac:dyDescent="0.25">
      <c r="A99" s="27"/>
      <c r="B99" s="32"/>
      <c r="C99" s="33"/>
      <c r="D99" s="29"/>
      <c r="E99" s="29">
        <v>1</v>
      </c>
      <c r="F99" s="29">
        <v>12</v>
      </c>
      <c r="G99" s="30">
        <v>4</v>
      </c>
      <c r="H99" s="30">
        <f>G99*36</f>
        <v>144</v>
      </c>
      <c r="I99" s="27">
        <f>F99*G99*16</f>
        <v>768</v>
      </c>
      <c r="J99" s="27">
        <f>F99*G99*20</f>
        <v>960</v>
      </c>
      <c r="K99" s="27">
        <f>G99*36*F99</f>
        <v>1728</v>
      </c>
      <c r="L99" s="27">
        <f>G99/18</f>
        <v>0.22222222222222221</v>
      </c>
      <c r="M99" s="31"/>
    </row>
    <row r="100" spans="1:20" s="1" customFormat="1" x14ac:dyDescent="0.25">
      <c r="A100" s="27"/>
      <c r="B100" s="32"/>
      <c r="C100" s="33"/>
      <c r="D100" s="29"/>
      <c r="E100" s="29">
        <v>1</v>
      </c>
      <c r="F100" s="29">
        <v>12</v>
      </c>
      <c r="G100" s="30">
        <v>4</v>
      </c>
      <c r="H100" s="30">
        <f t="shared" ref="H100" si="70">G100*36</f>
        <v>144</v>
      </c>
      <c r="I100" s="27">
        <f t="shared" ref="I100" si="71">F100*G100*16</f>
        <v>768</v>
      </c>
      <c r="J100" s="27">
        <f t="shared" ref="J100" si="72">F100*G100*20</f>
        <v>960</v>
      </c>
      <c r="K100" s="27">
        <f t="shared" ref="K100" si="73">G100*36*F100</f>
        <v>1728</v>
      </c>
      <c r="L100" s="27">
        <f t="shared" ref="L100" si="74">G100/18</f>
        <v>0.22222222222222221</v>
      </c>
      <c r="M100" s="31"/>
    </row>
    <row r="101" spans="1:20" s="1" customFormat="1" x14ac:dyDescent="0.25">
      <c r="A101" s="27"/>
      <c r="B101" s="32">
        <v>13088</v>
      </c>
      <c r="C101" s="29" t="s">
        <v>88</v>
      </c>
      <c r="D101" s="29" t="s">
        <v>74</v>
      </c>
      <c r="E101" s="29">
        <f>E99+E100</f>
        <v>2</v>
      </c>
      <c r="F101" s="29">
        <f>F99+F100</f>
        <v>24</v>
      </c>
      <c r="G101" s="30">
        <f>G100+G99</f>
        <v>8</v>
      </c>
      <c r="H101" s="30">
        <f>H100+H99</f>
        <v>288</v>
      </c>
      <c r="I101" s="27">
        <f>I100+I99</f>
        <v>1536</v>
      </c>
      <c r="J101" s="27">
        <f>J100+J99</f>
        <v>1920</v>
      </c>
      <c r="K101" s="27">
        <f>K99+K100</f>
        <v>3456</v>
      </c>
      <c r="L101" s="27"/>
      <c r="M101" s="31">
        <f>L100+L99</f>
        <v>0.44444444444444442</v>
      </c>
    </row>
    <row r="102" spans="1:20" s="1" customFormat="1" x14ac:dyDescent="0.25">
      <c r="A102" s="27"/>
      <c r="B102" s="40"/>
      <c r="C102" s="41" t="s">
        <v>68</v>
      </c>
      <c r="D102" s="42"/>
      <c r="E102" s="42">
        <f>E101+E98+E95+E92+E86</f>
        <v>11</v>
      </c>
      <c r="F102" s="42">
        <f>F101+F98+F95+F92+F86</f>
        <v>130</v>
      </c>
      <c r="G102" s="41"/>
      <c r="H102" s="41"/>
      <c r="I102" s="39">
        <f>I86+I92+I95+I101</f>
        <v>6912</v>
      </c>
      <c r="J102" s="39">
        <f>J86+J92+J95+J101</f>
        <v>8640</v>
      </c>
      <c r="K102" s="39">
        <f>I102+J102</f>
        <v>15552</v>
      </c>
      <c r="L102" s="39"/>
      <c r="M102" s="39"/>
    </row>
    <row r="103" spans="1:20" s="1" customFormat="1" x14ac:dyDescent="0.25">
      <c r="A103" s="27"/>
      <c r="B103" s="69" t="s">
        <v>44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</row>
    <row r="104" spans="1:20" x14ac:dyDescent="0.25">
      <c r="A104" s="27"/>
      <c r="B104" s="27"/>
      <c r="C104" s="37"/>
      <c r="D104" s="27"/>
      <c r="E104" s="29">
        <v>1</v>
      </c>
      <c r="F104" s="29">
        <v>10</v>
      </c>
      <c r="G104" s="30">
        <v>4</v>
      </c>
      <c r="H104" s="30">
        <f>G104*36</f>
        <v>144</v>
      </c>
      <c r="I104" s="27">
        <f>F104*G104*16</f>
        <v>640</v>
      </c>
      <c r="J104" s="27">
        <f>F104*G104*20</f>
        <v>800</v>
      </c>
      <c r="K104" s="27">
        <f>G104*36*F104</f>
        <v>1440</v>
      </c>
      <c r="L104" s="31">
        <f>G104/18</f>
        <v>0.22222222222222221</v>
      </c>
      <c r="M104" s="31"/>
    </row>
    <row r="105" spans="1:20" x14ac:dyDescent="0.25">
      <c r="A105" s="27"/>
      <c r="B105" s="32"/>
      <c r="C105" s="33"/>
      <c r="D105" s="29"/>
      <c r="E105" s="29">
        <v>1</v>
      </c>
      <c r="F105" s="29">
        <v>10</v>
      </c>
      <c r="G105" s="30">
        <v>4</v>
      </c>
      <c r="H105" s="30">
        <f t="shared" ref="H105" si="75">G105*36</f>
        <v>144</v>
      </c>
      <c r="I105" s="27">
        <f t="shared" ref="I105" si="76">F105*G105*16</f>
        <v>640</v>
      </c>
      <c r="J105" s="27">
        <f t="shared" ref="J105" si="77">F105*G105*20</f>
        <v>800</v>
      </c>
      <c r="K105" s="27">
        <f t="shared" ref="K105" si="78">G105*36*F105</f>
        <v>1440</v>
      </c>
      <c r="L105" s="31">
        <f t="shared" ref="L105" si="79">G105/18</f>
        <v>0.22222222222222221</v>
      </c>
      <c r="M105" s="27"/>
    </row>
    <row r="106" spans="1:20" ht="15.75" customHeight="1" x14ac:dyDescent="0.25">
      <c r="A106" s="27"/>
      <c r="B106" s="32">
        <v>21558</v>
      </c>
      <c r="C106" s="33" t="s">
        <v>32</v>
      </c>
      <c r="D106" s="29" t="s">
        <v>7</v>
      </c>
      <c r="E106" s="29">
        <f>+E105+E104</f>
        <v>2</v>
      </c>
      <c r="F106" s="29">
        <f>F104+F105</f>
        <v>20</v>
      </c>
      <c r="G106" s="30">
        <f>G105+G104</f>
        <v>8</v>
      </c>
      <c r="H106" s="30">
        <f>H105+H104</f>
        <v>288</v>
      </c>
      <c r="I106" s="27">
        <f>I105+I104</f>
        <v>1280</v>
      </c>
      <c r="J106" s="27">
        <f>J105+J104</f>
        <v>1600</v>
      </c>
      <c r="K106" s="27">
        <f>K104+K105</f>
        <v>2880</v>
      </c>
      <c r="L106" s="27"/>
      <c r="M106" s="31">
        <f>L105+L104</f>
        <v>0.44444444444444442</v>
      </c>
    </row>
    <row r="107" spans="1:20" ht="15.75" customHeight="1" x14ac:dyDescent="0.25">
      <c r="A107" s="27"/>
      <c r="B107" s="27"/>
      <c r="C107" s="37"/>
      <c r="D107" s="27"/>
      <c r="E107" s="27">
        <v>1</v>
      </c>
      <c r="F107" s="29">
        <v>10</v>
      </c>
      <c r="G107" s="30">
        <v>4</v>
      </c>
      <c r="H107" s="30">
        <v>0</v>
      </c>
      <c r="I107" s="27">
        <f>F107*G107*16</f>
        <v>640</v>
      </c>
      <c r="J107" s="27">
        <f>F107*G107*20</f>
        <v>800</v>
      </c>
      <c r="K107" s="27">
        <f>G107*36*F107</f>
        <v>1440</v>
      </c>
      <c r="L107" s="31">
        <f>G107/18</f>
        <v>0.22222222222222221</v>
      </c>
      <c r="M107" s="31"/>
    </row>
    <row r="108" spans="1:20" ht="15" customHeight="1" x14ac:dyDescent="0.25">
      <c r="A108" s="27"/>
      <c r="B108" s="27"/>
      <c r="C108" s="37"/>
      <c r="D108" s="27"/>
      <c r="E108" s="27">
        <v>1</v>
      </c>
      <c r="F108" s="29">
        <v>10</v>
      </c>
      <c r="G108" s="30">
        <v>4</v>
      </c>
      <c r="H108" s="30">
        <f t="shared" ref="H108" si="80">G108*36</f>
        <v>144</v>
      </c>
      <c r="I108" s="27">
        <f t="shared" ref="I108" si="81">F108*G108*16</f>
        <v>640</v>
      </c>
      <c r="J108" s="27">
        <f t="shared" ref="J108" si="82">F108*G108*20</f>
        <v>800</v>
      </c>
      <c r="K108" s="27">
        <f t="shared" ref="K108" si="83">G108*36*F108</f>
        <v>1440</v>
      </c>
      <c r="L108" s="31">
        <f t="shared" ref="L108" si="84">G108/18</f>
        <v>0.22222222222222221</v>
      </c>
      <c r="M108" s="27"/>
    </row>
    <row r="109" spans="1:20" ht="16.5" customHeight="1" x14ac:dyDescent="0.25">
      <c r="A109" s="27"/>
      <c r="B109" s="27">
        <v>30026</v>
      </c>
      <c r="C109" s="46" t="s">
        <v>69</v>
      </c>
      <c r="D109" s="39" t="s">
        <v>65</v>
      </c>
      <c r="E109" s="27">
        <f>E107+E108</f>
        <v>2</v>
      </c>
      <c r="F109" s="29">
        <f>F107+F108</f>
        <v>20</v>
      </c>
      <c r="G109" s="30">
        <f>G108+G107</f>
        <v>8</v>
      </c>
      <c r="H109" s="30">
        <f>H108+H107</f>
        <v>144</v>
      </c>
      <c r="I109" s="27">
        <f>I108+I107</f>
        <v>1280</v>
      </c>
      <c r="J109" s="27">
        <f>J108+J107</f>
        <v>1600</v>
      </c>
      <c r="K109" s="27">
        <f>K107+K108</f>
        <v>2880</v>
      </c>
      <c r="L109" s="27"/>
      <c r="M109" s="31">
        <f>L108+L107</f>
        <v>0.44444444444444442</v>
      </c>
    </row>
    <row r="110" spans="1:20" ht="12.75" customHeight="1" x14ac:dyDescent="0.25">
      <c r="A110" s="27"/>
      <c r="B110" s="27"/>
      <c r="C110" s="37"/>
      <c r="D110" s="27"/>
      <c r="E110" s="29">
        <v>1</v>
      </c>
      <c r="F110" s="29">
        <v>10</v>
      </c>
      <c r="G110" s="30">
        <v>4</v>
      </c>
      <c r="H110" s="30">
        <f>G110*36</f>
        <v>144</v>
      </c>
      <c r="I110" s="27">
        <f>F110*G110*16</f>
        <v>640</v>
      </c>
      <c r="J110" s="27">
        <f>F110*G110*20</f>
        <v>800</v>
      </c>
      <c r="K110" s="27">
        <f>G110*36*F110</f>
        <v>1440</v>
      </c>
      <c r="L110" s="31">
        <f>G110/18</f>
        <v>0.22222222222222221</v>
      </c>
      <c r="M110" s="31"/>
    </row>
    <row r="111" spans="1:20" x14ac:dyDescent="0.25">
      <c r="A111" s="27"/>
      <c r="B111" s="32"/>
      <c r="C111" s="33"/>
      <c r="D111" s="29"/>
      <c r="E111" s="29">
        <v>1</v>
      </c>
      <c r="F111" s="29">
        <v>10</v>
      </c>
      <c r="G111" s="30">
        <v>4</v>
      </c>
      <c r="H111" s="30">
        <v>0</v>
      </c>
      <c r="I111" s="27">
        <f t="shared" ref="I111" si="85">F111*G111*16</f>
        <v>640</v>
      </c>
      <c r="J111" s="27">
        <f t="shared" ref="J111" si="86">F111*G111*20</f>
        <v>800</v>
      </c>
      <c r="K111" s="27">
        <f t="shared" ref="K111" si="87">G111*36*F111</f>
        <v>1440</v>
      </c>
      <c r="L111" s="31">
        <f t="shared" ref="L111" si="88">G111/18</f>
        <v>0.22222222222222221</v>
      </c>
      <c r="M111" s="27"/>
    </row>
    <row r="112" spans="1:20" ht="19.5" customHeight="1" x14ac:dyDescent="0.25">
      <c r="A112" s="27"/>
      <c r="B112" s="32">
        <v>30026</v>
      </c>
      <c r="C112" s="46" t="s">
        <v>69</v>
      </c>
      <c r="D112" s="39" t="s">
        <v>65</v>
      </c>
      <c r="E112" s="29">
        <f>E111+E110</f>
        <v>2</v>
      </c>
      <c r="F112" s="29">
        <f>F110+F111</f>
        <v>20</v>
      </c>
      <c r="G112" s="30">
        <f>G111+G110</f>
        <v>8</v>
      </c>
      <c r="H112" s="30">
        <f>H111+H110</f>
        <v>144</v>
      </c>
      <c r="I112" s="27">
        <f>I111+I110</f>
        <v>1280</v>
      </c>
      <c r="J112" s="27">
        <f>J111+J110</f>
        <v>1600</v>
      </c>
      <c r="K112" s="27">
        <f>K110+K111</f>
        <v>2880</v>
      </c>
      <c r="L112" s="27"/>
      <c r="M112" s="31">
        <f>L111+L110</f>
        <v>0.44444444444444442</v>
      </c>
      <c r="T112">
        <v>0</v>
      </c>
    </row>
    <row r="113" spans="1:13" ht="14.25" customHeight="1" x14ac:dyDescent="0.25">
      <c r="A113" s="27"/>
      <c r="B113" s="27"/>
      <c r="C113" s="37"/>
      <c r="D113" s="27"/>
      <c r="E113" s="29">
        <v>1</v>
      </c>
      <c r="F113" s="29">
        <v>10</v>
      </c>
      <c r="G113" s="30">
        <v>2</v>
      </c>
      <c r="H113" s="30">
        <f>G113*36</f>
        <v>72</v>
      </c>
      <c r="I113" s="27">
        <f>F113*G113*16</f>
        <v>320</v>
      </c>
      <c r="J113" s="27">
        <f>F113*G113*20</f>
        <v>400</v>
      </c>
      <c r="K113" s="27">
        <f>G113*36*F113</f>
        <v>720</v>
      </c>
      <c r="L113" s="31">
        <f>G113/18</f>
        <v>0.1111111111111111</v>
      </c>
      <c r="M113" s="31"/>
    </row>
    <row r="114" spans="1:13" x14ac:dyDescent="0.25">
      <c r="A114" s="27"/>
      <c r="B114" s="32"/>
      <c r="C114" s="33"/>
      <c r="D114" s="29"/>
      <c r="E114" s="29">
        <v>1</v>
      </c>
      <c r="F114" s="29">
        <v>10</v>
      </c>
      <c r="G114" s="30">
        <v>2</v>
      </c>
      <c r="H114" s="30">
        <f t="shared" ref="H114" si="89">G114*36</f>
        <v>72</v>
      </c>
      <c r="I114" s="27">
        <f t="shared" ref="I114" si="90">F114*G114*16</f>
        <v>320</v>
      </c>
      <c r="J114" s="27">
        <f t="shared" ref="J114" si="91">F114*G114*20</f>
        <v>400</v>
      </c>
      <c r="K114" s="27">
        <f t="shared" ref="K114" si="92">G114*36*F114</f>
        <v>720</v>
      </c>
      <c r="L114" s="31">
        <f t="shared" ref="L114" si="93">G114/18</f>
        <v>0.1111111111111111</v>
      </c>
      <c r="M114" s="27"/>
    </row>
    <row r="115" spans="1:13" ht="18" customHeight="1" x14ac:dyDescent="0.25">
      <c r="A115" s="27"/>
      <c r="B115" s="32">
        <v>13164</v>
      </c>
      <c r="C115" s="46" t="s">
        <v>62</v>
      </c>
      <c r="D115" s="27" t="s">
        <v>94</v>
      </c>
      <c r="E115" s="29">
        <f>E114+E113</f>
        <v>2</v>
      </c>
      <c r="F115" s="29">
        <f>F113+F114</f>
        <v>20</v>
      </c>
      <c r="G115" s="30">
        <f>G114+G113</f>
        <v>4</v>
      </c>
      <c r="H115" s="30">
        <f>H114+H113</f>
        <v>144</v>
      </c>
      <c r="I115" s="27">
        <f>I114+I113</f>
        <v>640</v>
      </c>
      <c r="J115" s="27">
        <f>J114+J113</f>
        <v>800</v>
      </c>
      <c r="K115" s="27">
        <f>K113+K114</f>
        <v>1440</v>
      </c>
      <c r="L115" s="27"/>
      <c r="M115" s="31">
        <f>L114+L113</f>
        <v>0.22222222222222221</v>
      </c>
    </row>
    <row r="116" spans="1:13" x14ac:dyDescent="0.25">
      <c r="A116" s="27"/>
      <c r="B116" s="27">
        <v>32169</v>
      </c>
      <c r="C116" s="37" t="s">
        <v>84</v>
      </c>
      <c r="D116" s="27"/>
      <c r="E116" s="29">
        <v>1</v>
      </c>
      <c r="F116" s="29">
        <v>10</v>
      </c>
      <c r="G116" s="30">
        <v>2</v>
      </c>
      <c r="H116" s="30">
        <f>G116*36</f>
        <v>72</v>
      </c>
      <c r="I116" s="27">
        <f>F116*G116*16</f>
        <v>320</v>
      </c>
      <c r="J116" s="27">
        <f>F116*G116*20</f>
        <v>400</v>
      </c>
      <c r="K116" s="27">
        <f>G116*36*F116</f>
        <v>720</v>
      </c>
      <c r="L116" s="31">
        <f>G116/18</f>
        <v>0.1111111111111111</v>
      </c>
      <c r="M116" s="31"/>
    </row>
    <row r="117" spans="1:13" ht="25.5" x14ac:dyDescent="0.25">
      <c r="A117" s="27"/>
      <c r="B117" s="32">
        <v>32171</v>
      </c>
      <c r="C117" s="33" t="s">
        <v>85</v>
      </c>
      <c r="D117" s="29"/>
      <c r="E117" s="29"/>
      <c r="F117" s="29"/>
      <c r="G117" s="30"/>
      <c r="H117" s="30"/>
      <c r="I117" s="27">
        <f t="shared" ref="I117:I118" si="94">F117*G117*16</f>
        <v>0</v>
      </c>
      <c r="J117" s="27">
        <f t="shared" ref="J117:J118" si="95">F117*G117*20</f>
        <v>0</v>
      </c>
      <c r="K117" s="27">
        <f t="shared" ref="K117:K118" si="96">G117*36*F117</f>
        <v>0</v>
      </c>
      <c r="L117" s="31">
        <f t="shared" ref="L117:L118" si="97">G117/18</f>
        <v>0</v>
      </c>
      <c r="M117" s="27"/>
    </row>
    <row r="118" spans="1:13" x14ac:dyDescent="0.25">
      <c r="A118" s="27"/>
      <c r="B118" s="32">
        <v>32172</v>
      </c>
      <c r="C118" s="33" t="s">
        <v>86</v>
      </c>
      <c r="D118" s="29"/>
      <c r="E118" s="29"/>
      <c r="F118" s="29"/>
      <c r="G118" s="30"/>
      <c r="H118" s="30"/>
      <c r="I118" s="27">
        <f t="shared" si="94"/>
        <v>0</v>
      </c>
      <c r="J118" s="27">
        <f t="shared" si="95"/>
        <v>0</v>
      </c>
      <c r="K118" s="27">
        <f t="shared" si="96"/>
        <v>0</v>
      </c>
      <c r="L118" s="31">
        <f t="shared" si="97"/>
        <v>0</v>
      </c>
      <c r="M118" s="27"/>
    </row>
    <row r="119" spans="1:13" ht="15" customHeight="1" x14ac:dyDescent="0.25">
      <c r="A119" s="27"/>
      <c r="B119" s="32"/>
      <c r="C119" s="33" t="s">
        <v>76</v>
      </c>
      <c r="D119" s="29" t="s">
        <v>77</v>
      </c>
      <c r="E119" s="29">
        <f>E118+E117+E116</f>
        <v>1</v>
      </c>
      <c r="F119" s="29">
        <f>F116+F117+F118</f>
        <v>10</v>
      </c>
      <c r="G119" s="30">
        <f>G118+G117+G116</f>
        <v>2</v>
      </c>
      <c r="H119" s="30">
        <f>H118+H117+H116</f>
        <v>72</v>
      </c>
      <c r="I119" s="27">
        <f>I118+I117+I116</f>
        <v>320</v>
      </c>
      <c r="J119" s="27">
        <f>J118+J117+J116</f>
        <v>400</v>
      </c>
      <c r="K119" s="27">
        <f>K116+K117+K118</f>
        <v>720</v>
      </c>
      <c r="L119" s="27"/>
      <c r="M119" s="31">
        <f>L118+L117+L116</f>
        <v>0.1111111111111111</v>
      </c>
    </row>
    <row r="120" spans="1:13" x14ac:dyDescent="0.25">
      <c r="A120" s="27"/>
      <c r="B120" s="47"/>
      <c r="C120" s="34"/>
      <c r="D120" s="48"/>
      <c r="E120" s="49">
        <v>1</v>
      </c>
      <c r="F120" s="49">
        <v>11</v>
      </c>
      <c r="G120" s="50">
        <v>4</v>
      </c>
      <c r="H120" s="50">
        <f>G120*36</f>
        <v>144</v>
      </c>
      <c r="I120" s="47">
        <f>F120*G120*16</f>
        <v>704</v>
      </c>
      <c r="J120" s="47">
        <f>F120*G120*20</f>
        <v>880</v>
      </c>
      <c r="K120" s="47">
        <f>G120*36*F120</f>
        <v>1584</v>
      </c>
      <c r="L120" s="51">
        <f>G120/18</f>
        <v>0.22222222222222221</v>
      </c>
      <c r="M120" s="51"/>
    </row>
    <row r="121" spans="1:13" x14ac:dyDescent="0.25">
      <c r="A121" s="27"/>
      <c r="B121" s="32"/>
      <c r="C121" s="37"/>
      <c r="D121" s="52"/>
      <c r="E121" s="29">
        <v>1</v>
      </c>
      <c r="F121" s="29">
        <v>10</v>
      </c>
      <c r="G121" s="30">
        <v>4</v>
      </c>
      <c r="H121" s="30">
        <f t="shared" ref="H121:H124" si="98">G121*36</f>
        <v>144</v>
      </c>
      <c r="I121" s="27">
        <f t="shared" ref="I121:I124" si="99">F121*G121*16</f>
        <v>640</v>
      </c>
      <c r="J121" s="27">
        <f t="shared" ref="J121:J124" si="100">F121*G121*20</f>
        <v>800</v>
      </c>
      <c r="K121" s="27">
        <f t="shared" ref="K121:K124" si="101">G121*36*F121</f>
        <v>1440</v>
      </c>
      <c r="L121" s="31">
        <f t="shared" ref="L121:L124" si="102">G121/18</f>
        <v>0.22222222222222221</v>
      </c>
      <c r="M121" s="27"/>
    </row>
    <row r="122" spans="1:13" x14ac:dyDescent="0.25">
      <c r="A122" s="27"/>
      <c r="B122" s="32"/>
      <c r="C122" s="37"/>
      <c r="D122" s="52"/>
      <c r="E122" s="29">
        <v>1</v>
      </c>
      <c r="F122" s="29">
        <v>12</v>
      </c>
      <c r="G122" s="30">
        <v>4</v>
      </c>
      <c r="H122" s="30">
        <f t="shared" si="98"/>
        <v>144</v>
      </c>
      <c r="I122" s="27">
        <f t="shared" si="99"/>
        <v>768</v>
      </c>
      <c r="J122" s="27">
        <f t="shared" si="100"/>
        <v>960</v>
      </c>
      <c r="K122" s="27">
        <f t="shared" si="101"/>
        <v>1728</v>
      </c>
      <c r="L122" s="31">
        <f t="shared" si="102"/>
        <v>0.22222222222222221</v>
      </c>
      <c r="M122" s="27"/>
    </row>
    <row r="123" spans="1:13" x14ac:dyDescent="0.25">
      <c r="A123" s="27"/>
      <c r="B123" s="32"/>
      <c r="C123" s="37"/>
      <c r="D123" s="52"/>
      <c r="E123" s="29">
        <v>1</v>
      </c>
      <c r="F123" s="29">
        <v>10</v>
      </c>
      <c r="G123" s="30">
        <v>4</v>
      </c>
      <c r="H123" s="30">
        <f t="shared" si="98"/>
        <v>144</v>
      </c>
      <c r="I123" s="27">
        <f t="shared" si="99"/>
        <v>640</v>
      </c>
      <c r="J123" s="27">
        <f t="shared" si="100"/>
        <v>800</v>
      </c>
      <c r="K123" s="27">
        <f t="shared" si="101"/>
        <v>1440</v>
      </c>
      <c r="L123" s="31">
        <f t="shared" si="102"/>
        <v>0.22222222222222221</v>
      </c>
      <c r="M123" s="27"/>
    </row>
    <row r="124" spans="1:13" s="1" customFormat="1" x14ac:dyDescent="0.25">
      <c r="A124" s="27"/>
      <c r="B124" s="32"/>
      <c r="C124" s="37"/>
      <c r="D124" s="52"/>
      <c r="E124" s="29">
        <v>1</v>
      </c>
      <c r="F124" s="29">
        <v>10</v>
      </c>
      <c r="G124" s="30">
        <v>4</v>
      </c>
      <c r="H124" s="30">
        <f t="shared" si="98"/>
        <v>144</v>
      </c>
      <c r="I124" s="27">
        <f t="shared" si="99"/>
        <v>640</v>
      </c>
      <c r="J124" s="27">
        <f t="shared" si="100"/>
        <v>800</v>
      </c>
      <c r="K124" s="27">
        <f t="shared" si="101"/>
        <v>1440</v>
      </c>
      <c r="L124" s="31">
        <f t="shared" si="102"/>
        <v>0.22222222222222221</v>
      </c>
      <c r="M124" s="27"/>
    </row>
    <row r="125" spans="1:13" ht="15.75" customHeight="1" x14ac:dyDescent="0.25">
      <c r="A125" s="27"/>
      <c r="B125" s="32">
        <v>781</v>
      </c>
      <c r="C125" s="53" t="s">
        <v>28</v>
      </c>
      <c r="D125" s="54" t="s">
        <v>36</v>
      </c>
      <c r="E125" s="29">
        <f>E120+E121+E122+E123+E124</f>
        <v>5</v>
      </c>
      <c r="F125" s="29">
        <f t="shared" ref="F125:K125" si="103">F123+F122+F121+F120+F124</f>
        <v>53</v>
      </c>
      <c r="G125" s="30">
        <f t="shared" si="103"/>
        <v>20</v>
      </c>
      <c r="H125" s="30">
        <f t="shared" si="103"/>
        <v>720</v>
      </c>
      <c r="I125" s="27">
        <f t="shared" si="103"/>
        <v>3392</v>
      </c>
      <c r="J125" s="27">
        <f t="shared" si="103"/>
        <v>4240</v>
      </c>
      <c r="K125" s="27">
        <f t="shared" si="103"/>
        <v>7632</v>
      </c>
      <c r="L125" s="27"/>
      <c r="M125" s="31">
        <f>L123+L122+L121+L120+L124</f>
        <v>1.1111111111111112</v>
      </c>
    </row>
    <row r="126" spans="1:13" s="1" customFormat="1" x14ac:dyDescent="0.25">
      <c r="A126" s="27"/>
      <c r="B126" s="27"/>
      <c r="C126" s="37"/>
      <c r="D126" s="48"/>
      <c r="E126" s="29">
        <v>1</v>
      </c>
      <c r="F126" s="29">
        <v>10</v>
      </c>
      <c r="G126" s="30">
        <v>4</v>
      </c>
      <c r="H126" s="30">
        <f>G126*36</f>
        <v>144</v>
      </c>
      <c r="I126" s="27">
        <f>F126*G126*16</f>
        <v>640</v>
      </c>
      <c r="J126" s="27">
        <f>F126*G126*20</f>
        <v>800</v>
      </c>
      <c r="K126" s="27">
        <f>G126*36*F126</f>
        <v>1440</v>
      </c>
      <c r="L126" s="31">
        <f>G126/18</f>
        <v>0.22222222222222221</v>
      </c>
      <c r="M126" s="31"/>
    </row>
    <row r="127" spans="1:13" s="1" customFormat="1" x14ac:dyDescent="0.25">
      <c r="A127" s="27"/>
      <c r="B127" s="32"/>
      <c r="C127" s="37"/>
      <c r="D127" s="52"/>
      <c r="E127" s="29">
        <v>1</v>
      </c>
      <c r="F127" s="29">
        <v>10</v>
      </c>
      <c r="G127" s="30">
        <v>0</v>
      </c>
      <c r="H127" s="30">
        <f t="shared" ref="H127" si="104">G127*36</f>
        <v>0</v>
      </c>
      <c r="I127" s="27">
        <f t="shared" ref="I127" si="105">F127*G127*16</f>
        <v>0</v>
      </c>
      <c r="J127" s="27">
        <f t="shared" ref="J127" si="106">F127*G127*20</f>
        <v>0</v>
      </c>
      <c r="K127" s="27">
        <f t="shared" ref="K127" si="107">G127*36*F127</f>
        <v>0</v>
      </c>
      <c r="L127" s="31">
        <f t="shared" ref="L127" si="108">G127/18</f>
        <v>0</v>
      </c>
      <c r="M127" s="27"/>
    </row>
    <row r="128" spans="1:13" s="1" customFormat="1" ht="12.75" customHeight="1" x14ac:dyDescent="0.25">
      <c r="A128" s="27"/>
      <c r="B128" s="32">
        <v>781</v>
      </c>
      <c r="C128" s="45" t="s">
        <v>37</v>
      </c>
      <c r="D128" s="29" t="s">
        <v>61</v>
      </c>
      <c r="E128" s="29">
        <f t="shared" ref="E128:K128" si="109">E127+E126</f>
        <v>2</v>
      </c>
      <c r="F128" s="29">
        <f t="shared" si="109"/>
        <v>20</v>
      </c>
      <c r="G128" s="30">
        <f t="shared" si="109"/>
        <v>4</v>
      </c>
      <c r="H128" s="30">
        <f t="shared" si="109"/>
        <v>144</v>
      </c>
      <c r="I128" s="27">
        <f t="shared" si="109"/>
        <v>640</v>
      </c>
      <c r="J128" s="27">
        <f t="shared" si="109"/>
        <v>800</v>
      </c>
      <c r="K128" s="27">
        <f t="shared" si="109"/>
        <v>1440</v>
      </c>
      <c r="L128" s="27"/>
      <c r="M128" s="31">
        <f>L127+L126</f>
        <v>0.22222222222222221</v>
      </c>
    </row>
    <row r="129" spans="1:13" s="1" customFormat="1" x14ac:dyDescent="0.25">
      <c r="A129" s="27"/>
      <c r="B129" s="20"/>
      <c r="C129" s="35"/>
      <c r="D129" s="48"/>
      <c r="E129" s="29">
        <v>1</v>
      </c>
      <c r="F129" s="29">
        <v>10</v>
      </c>
      <c r="G129" s="30">
        <v>4</v>
      </c>
      <c r="H129" s="30">
        <f>G129*36</f>
        <v>144</v>
      </c>
      <c r="I129" s="27">
        <f>F129*G129*16</f>
        <v>640</v>
      </c>
      <c r="J129" s="27">
        <f>F129*G129*20</f>
        <v>800</v>
      </c>
      <c r="K129" s="27">
        <f>G129*36*F129</f>
        <v>1440</v>
      </c>
      <c r="L129" s="31">
        <f>G129/18</f>
        <v>0.22222222222222221</v>
      </c>
      <c r="M129" s="31"/>
    </row>
    <row r="130" spans="1:13" s="1" customFormat="1" x14ac:dyDescent="0.25">
      <c r="A130" s="27"/>
      <c r="B130" s="32"/>
      <c r="C130" s="33"/>
      <c r="D130" s="55"/>
      <c r="E130" s="29">
        <v>1</v>
      </c>
      <c r="F130" s="29">
        <v>10</v>
      </c>
      <c r="G130" s="30">
        <v>4</v>
      </c>
      <c r="H130" s="30">
        <f t="shared" ref="H130:H131" si="110">G130*36</f>
        <v>144</v>
      </c>
      <c r="I130" s="27">
        <f t="shared" ref="I130:I131" si="111">F130*G130*16</f>
        <v>640</v>
      </c>
      <c r="J130" s="27">
        <f t="shared" ref="J130:J131" si="112">F130*G130*20</f>
        <v>800</v>
      </c>
      <c r="K130" s="27">
        <f t="shared" ref="K130:K131" si="113">G130*36*F130</f>
        <v>1440</v>
      </c>
      <c r="L130" s="31">
        <f t="shared" ref="L130:L131" si="114">G130/18</f>
        <v>0.22222222222222221</v>
      </c>
      <c r="M130" s="27"/>
    </row>
    <row r="131" spans="1:13" s="1" customFormat="1" x14ac:dyDescent="0.25">
      <c r="A131" s="27"/>
      <c r="B131" s="32"/>
      <c r="C131" s="33"/>
      <c r="D131" s="55"/>
      <c r="E131" s="29">
        <v>0</v>
      </c>
      <c r="F131" s="29">
        <v>0</v>
      </c>
      <c r="G131" s="30">
        <v>0</v>
      </c>
      <c r="H131" s="30">
        <f t="shared" si="110"/>
        <v>0</v>
      </c>
      <c r="I131" s="27">
        <f t="shared" si="111"/>
        <v>0</v>
      </c>
      <c r="J131" s="27">
        <f t="shared" si="112"/>
        <v>0</v>
      </c>
      <c r="K131" s="27">
        <f t="shared" si="113"/>
        <v>0</v>
      </c>
      <c r="L131" s="31">
        <f t="shared" si="114"/>
        <v>0</v>
      </c>
      <c r="M131" s="27"/>
    </row>
    <row r="132" spans="1:13" s="1" customFormat="1" ht="19.5" customHeight="1" x14ac:dyDescent="0.25">
      <c r="A132" s="27"/>
      <c r="B132" s="32">
        <v>781</v>
      </c>
      <c r="C132" s="45" t="s">
        <v>15</v>
      </c>
      <c r="D132" s="30" t="s">
        <v>95</v>
      </c>
      <c r="E132" s="29">
        <f t="shared" ref="E132:K132" si="115">E129+E130+E131</f>
        <v>2</v>
      </c>
      <c r="F132" s="29">
        <f t="shared" si="115"/>
        <v>20</v>
      </c>
      <c r="G132" s="30">
        <f t="shared" si="115"/>
        <v>8</v>
      </c>
      <c r="H132" s="30">
        <f t="shared" si="115"/>
        <v>288</v>
      </c>
      <c r="I132" s="27">
        <f t="shared" si="115"/>
        <v>1280</v>
      </c>
      <c r="J132" s="27">
        <f t="shared" si="115"/>
        <v>1600</v>
      </c>
      <c r="K132" s="27">
        <f t="shared" si="115"/>
        <v>2880</v>
      </c>
      <c r="L132" s="27"/>
      <c r="M132" s="31">
        <f>L131+L130+L129</f>
        <v>0.44444444444444442</v>
      </c>
    </row>
    <row r="133" spans="1:13" x14ac:dyDescent="0.25">
      <c r="A133" s="27"/>
      <c r="B133" s="20"/>
      <c r="C133" s="35"/>
      <c r="D133" s="20" t="s">
        <v>99</v>
      </c>
      <c r="E133" s="29">
        <v>1</v>
      </c>
      <c r="F133" s="29">
        <v>10</v>
      </c>
      <c r="G133" s="30">
        <v>4</v>
      </c>
      <c r="H133" s="30">
        <f>G133*36</f>
        <v>144</v>
      </c>
      <c r="I133" s="27">
        <f>F133*G133*16</f>
        <v>640</v>
      </c>
      <c r="J133" s="27">
        <f>F133*G133*20</f>
        <v>800</v>
      </c>
      <c r="K133" s="27">
        <f>G133*36*F133</f>
        <v>1440</v>
      </c>
      <c r="L133" s="31">
        <f>G133/18</f>
        <v>0.22222222222222221</v>
      </c>
      <c r="M133" s="31"/>
    </row>
    <row r="134" spans="1:13" x14ac:dyDescent="0.25">
      <c r="A134" s="27"/>
      <c r="B134" s="32"/>
      <c r="C134" s="33"/>
      <c r="D134" s="29" t="s">
        <v>99</v>
      </c>
      <c r="E134" s="29">
        <v>1</v>
      </c>
      <c r="F134" s="29">
        <v>10</v>
      </c>
      <c r="G134" s="30">
        <v>4</v>
      </c>
      <c r="H134" s="30">
        <v>0</v>
      </c>
      <c r="I134" s="27">
        <f t="shared" ref="I134:I137" si="116">F134*G134*16</f>
        <v>640</v>
      </c>
      <c r="J134" s="27">
        <f t="shared" ref="J134:J137" si="117">F134*G134*20</f>
        <v>800</v>
      </c>
      <c r="K134" s="27">
        <f t="shared" ref="K134:K137" si="118">G134*36*F134</f>
        <v>1440</v>
      </c>
      <c r="L134" s="31">
        <f t="shared" ref="L134:L137" si="119">G134/18</f>
        <v>0.22222222222222221</v>
      </c>
      <c r="M134" s="27"/>
    </row>
    <row r="135" spans="1:13" x14ac:dyDescent="0.25">
      <c r="A135" s="27"/>
      <c r="B135" s="32"/>
      <c r="C135" s="33"/>
      <c r="D135" s="29" t="s">
        <v>100</v>
      </c>
      <c r="E135" s="29">
        <v>1</v>
      </c>
      <c r="F135" s="29">
        <v>11</v>
      </c>
      <c r="G135" s="30">
        <v>4</v>
      </c>
      <c r="H135" s="30">
        <f t="shared" ref="H135:H137" si="120">G135*36</f>
        <v>144</v>
      </c>
      <c r="I135" s="27">
        <f t="shared" si="116"/>
        <v>704</v>
      </c>
      <c r="J135" s="27">
        <f t="shared" si="117"/>
        <v>880</v>
      </c>
      <c r="K135" s="27">
        <f t="shared" si="118"/>
        <v>1584</v>
      </c>
      <c r="L135" s="31">
        <f t="shared" si="119"/>
        <v>0.22222222222222221</v>
      </c>
      <c r="M135" s="27"/>
    </row>
    <row r="136" spans="1:13" x14ac:dyDescent="0.25">
      <c r="A136" s="27"/>
      <c r="B136" s="32"/>
      <c r="C136" s="33"/>
      <c r="D136" s="29" t="s">
        <v>100</v>
      </c>
      <c r="E136" s="29">
        <v>1</v>
      </c>
      <c r="F136" s="29">
        <v>10</v>
      </c>
      <c r="G136" s="30">
        <v>4</v>
      </c>
      <c r="H136" s="30">
        <f t="shared" si="120"/>
        <v>144</v>
      </c>
      <c r="I136" s="27">
        <f t="shared" si="116"/>
        <v>640</v>
      </c>
      <c r="J136" s="27">
        <f t="shared" si="117"/>
        <v>800</v>
      </c>
      <c r="K136" s="27">
        <f t="shared" si="118"/>
        <v>1440</v>
      </c>
      <c r="L136" s="31">
        <f t="shared" si="119"/>
        <v>0.22222222222222221</v>
      </c>
      <c r="M136" s="27"/>
    </row>
    <row r="137" spans="1:13" x14ac:dyDescent="0.25">
      <c r="A137" s="27"/>
      <c r="B137" s="32"/>
      <c r="C137" s="33"/>
      <c r="D137" s="29"/>
      <c r="E137" s="29">
        <v>0</v>
      </c>
      <c r="F137" s="29">
        <v>0</v>
      </c>
      <c r="G137" s="30">
        <v>0</v>
      </c>
      <c r="H137" s="30">
        <f t="shared" si="120"/>
        <v>0</v>
      </c>
      <c r="I137" s="27">
        <f t="shared" si="116"/>
        <v>0</v>
      </c>
      <c r="J137" s="27">
        <f t="shared" si="117"/>
        <v>0</v>
      </c>
      <c r="K137" s="27">
        <f t="shared" si="118"/>
        <v>0</v>
      </c>
      <c r="L137" s="27">
        <f t="shared" si="119"/>
        <v>0</v>
      </c>
      <c r="M137" s="27"/>
    </row>
    <row r="138" spans="1:13" ht="13.5" customHeight="1" x14ac:dyDescent="0.25">
      <c r="A138" s="27"/>
      <c r="B138" s="32">
        <v>781</v>
      </c>
      <c r="C138" s="45" t="s">
        <v>28</v>
      </c>
      <c r="D138" s="29"/>
      <c r="E138" s="29">
        <f>E137+E136+E135+E134+E133</f>
        <v>4</v>
      </c>
      <c r="F138" s="29">
        <f>F133+F134+F135+F136+F137</f>
        <v>41</v>
      </c>
      <c r="G138" s="30">
        <f>G137+G136+G135+G134+G133</f>
        <v>16</v>
      </c>
      <c r="H138" s="30">
        <f>H137+H136+H135+H134+H133</f>
        <v>432</v>
      </c>
      <c r="I138" s="27">
        <f>I137+I136+I135+I134+I133</f>
        <v>2624</v>
      </c>
      <c r="J138" s="27">
        <f>J137+J136+J135+J134+J133</f>
        <v>3280</v>
      </c>
      <c r="K138" s="27">
        <f>K133+K134+K135+K136+K137</f>
        <v>5904</v>
      </c>
      <c r="L138" s="27"/>
      <c r="M138" s="31">
        <f>L133+L134+L135+L136+L137</f>
        <v>0.88888888888888884</v>
      </c>
    </row>
    <row r="139" spans="1:13" s="1" customFormat="1" x14ac:dyDescent="0.25">
      <c r="A139" s="27"/>
      <c r="B139" s="20"/>
      <c r="C139" s="35"/>
      <c r="D139" s="20"/>
      <c r="E139" s="29">
        <v>1</v>
      </c>
      <c r="F139" s="29">
        <v>11</v>
      </c>
      <c r="G139" s="30">
        <v>4</v>
      </c>
      <c r="H139" s="30">
        <f>G139*36</f>
        <v>144</v>
      </c>
      <c r="I139" s="27">
        <f>F139*G139*16</f>
        <v>704</v>
      </c>
      <c r="J139" s="27">
        <f>F139*G139*20</f>
        <v>880</v>
      </c>
      <c r="K139" s="27">
        <f>G139*36*F139</f>
        <v>1584</v>
      </c>
      <c r="L139" s="31">
        <f>G139/18</f>
        <v>0.22222222222222221</v>
      </c>
      <c r="M139" s="31"/>
    </row>
    <row r="140" spans="1:13" s="1" customFormat="1" ht="13.5" customHeight="1" x14ac:dyDescent="0.25">
      <c r="A140" s="27"/>
      <c r="B140" s="32">
        <v>728</v>
      </c>
      <c r="C140" s="45" t="s">
        <v>17</v>
      </c>
      <c r="D140" s="29" t="s">
        <v>61</v>
      </c>
      <c r="E140" s="29">
        <f>+E139</f>
        <v>1</v>
      </c>
      <c r="F140" s="29">
        <f t="shared" ref="F140:K140" si="121">F139</f>
        <v>11</v>
      </c>
      <c r="G140" s="30">
        <f t="shared" si="121"/>
        <v>4</v>
      </c>
      <c r="H140" s="30">
        <f t="shared" si="121"/>
        <v>144</v>
      </c>
      <c r="I140" s="27">
        <f t="shared" si="121"/>
        <v>704</v>
      </c>
      <c r="J140" s="27">
        <f t="shared" si="121"/>
        <v>880</v>
      </c>
      <c r="K140" s="27">
        <f t="shared" si="121"/>
        <v>1584</v>
      </c>
      <c r="L140" s="27"/>
      <c r="M140" s="31">
        <f>L139</f>
        <v>0.22222222222222221</v>
      </c>
    </row>
    <row r="141" spans="1:13" s="1" customFormat="1" x14ac:dyDescent="0.25">
      <c r="A141" s="39"/>
      <c r="B141" s="40"/>
      <c r="C141" s="42" t="s">
        <v>68</v>
      </c>
      <c r="D141" s="42"/>
      <c r="E141" s="42">
        <f>E140+E138+E132+E128+E125+E119+E115+E112+E109+E106</f>
        <v>23</v>
      </c>
      <c r="F141" s="42">
        <f>F140+F138+F132+F128+F125+F119+F115+F112+F109+F106</f>
        <v>235</v>
      </c>
      <c r="G141" s="41"/>
      <c r="H141" s="41"/>
      <c r="I141" s="39">
        <f>J140+J138+J132+J128+J125+J119+J115+J112+J109+J106</f>
        <v>16800</v>
      </c>
      <c r="J141" s="39">
        <f>J140+J138+J132+J128+J125+J119+J115+J112+J109+J106</f>
        <v>16800</v>
      </c>
      <c r="K141" s="39">
        <f>I141+J141</f>
        <v>33600</v>
      </c>
      <c r="L141" s="39"/>
      <c r="M141" s="39"/>
    </row>
    <row r="142" spans="1:13" s="1" customFormat="1" x14ac:dyDescent="0.25">
      <c r="A142" s="27"/>
      <c r="B142" s="69" t="s">
        <v>45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2"/>
    </row>
    <row r="143" spans="1:13" ht="15.75" customHeight="1" x14ac:dyDescent="0.25">
      <c r="A143" s="27"/>
      <c r="B143" s="27"/>
      <c r="C143" s="27"/>
      <c r="D143" s="27"/>
      <c r="E143" s="29">
        <v>1</v>
      </c>
      <c r="F143" s="29">
        <v>12</v>
      </c>
      <c r="G143" s="30">
        <v>4</v>
      </c>
      <c r="H143" s="30">
        <f>G143*36</f>
        <v>144</v>
      </c>
      <c r="I143" s="27">
        <f>F143*G143*16</f>
        <v>768</v>
      </c>
      <c r="J143" s="27">
        <f>F143*G143*20</f>
        <v>960</v>
      </c>
      <c r="K143" s="27">
        <f>G143*36*F143</f>
        <v>1728</v>
      </c>
      <c r="L143" s="31">
        <f>G143/18</f>
        <v>0.22222222222222221</v>
      </c>
      <c r="M143" s="31"/>
    </row>
    <row r="144" spans="1:13" x14ac:dyDescent="0.25">
      <c r="A144" s="27"/>
      <c r="B144" s="27"/>
      <c r="C144" s="37"/>
      <c r="D144" s="27"/>
      <c r="E144" s="29">
        <v>0</v>
      </c>
      <c r="F144" s="29">
        <v>0</v>
      </c>
      <c r="G144" s="30">
        <v>0</v>
      </c>
      <c r="H144" s="30">
        <f t="shared" ref="H144:H147" si="122">G144*36</f>
        <v>0</v>
      </c>
      <c r="I144" s="27">
        <f t="shared" ref="I144:I147" si="123">F144*G144*16</f>
        <v>0</v>
      </c>
      <c r="J144" s="27">
        <f t="shared" ref="J144:J147" si="124">F144*G144*20</f>
        <v>0</v>
      </c>
      <c r="K144" s="27">
        <f t="shared" ref="K144:K147" si="125">G144*36*F144</f>
        <v>0</v>
      </c>
      <c r="L144" s="31">
        <f t="shared" ref="L144:L147" si="126">G144/18</f>
        <v>0</v>
      </c>
      <c r="M144" s="27"/>
    </row>
    <row r="145" spans="1:13" x14ac:dyDescent="0.25">
      <c r="A145" s="27"/>
      <c r="B145" s="27"/>
      <c r="C145" s="37"/>
      <c r="D145" s="27"/>
      <c r="E145" s="29">
        <v>0</v>
      </c>
      <c r="F145" s="29">
        <v>0</v>
      </c>
      <c r="G145" s="30">
        <v>0</v>
      </c>
      <c r="H145" s="30">
        <f t="shared" si="122"/>
        <v>0</v>
      </c>
      <c r="I145" s="27">
        <f t="shared" si="123"/>
        <v>0</v>
      </c>
      <c r="J145" s="27">
        <f t="shared" si="124"/>
        <v>0</v>
      </c>
      <c r="K145" s="27">
        <f t="shared" si="125"/>
        <v>0</v>
      </c>
      <c r="L145" s="31">
        <f t="shared" si="126"/>
        <v>0</v>
      </c>
      <c r="M145" s="27"/>
    </row>
    <row r="146" spans="1:13" x14ac:dyDescent="0.25">
      <c r="A146" s="27"/>
      <c r="B146" s="27"/>
      <c r="C146" s="37"/>
      <c r="D146" s="27"/>
      <c r="E146" s="29">
        <v>0</v>
      </c>
      <c r="F146" s="29">
        <v>0</v>
      </c>
      <c r="G146" s="30">
        <v>0</v>
      </c>
      <c r="H146" s="30">
        <f t="shared" si="122"/>
        <v>0</v>
      </c>
      <c r="I146" s="27">
        <f t="shared" si="123"/>
        <v>0</v>
      </c>
      <c r="J146" s="27">
        <f t="shared" si="124"/>
        <v>0</v>
      </c>
      <c r="K146" s="27">
        <f t="shared" si="125"/>
        <v>0</v>
      </c>
      <c r="L146" s="31">
        <f t="shared" si="126"/>
        <v>0</v>
      </c>
      <c r="M146" s="27"/>
    </row>
    <row r="147" spans="1:13" hidden="1" x14ac:dyDescent="0.25">
      <c r="A147" s="27"/>
      <c r="B147" s="27"/>
      <c r="C147" s="37"/>
      <c r="D147" s="27"/>
      <c r="E147" s="29">
        <v>0</v>
      </c>
      <c r="F147" s="29">
        <v>0</v>
      </c>
      <c r="G147" s="30">
        <v>0</v>
      </c>
      <c r="H147" s="30">
        <f t="shared" si="122"/>
        <v>0</v>
      </c>
      <c r="I147" s="27">
        <f t="shared" si="123"/>
        <v>0</v>
      </c>
      <c r="J147" s="27">
        <f t="shared" si="124"/>
        <v>0</v>
      </c>
      <c r="K147" s="27">
        <f t="shared" si="125"/>
        <v>0</v>
      </c>
      <c r="L147" s="27">
        <f t="shared" si="126"/>
        <v>0</v>
      </c>
      <c r="M147" s="27"/>
    </row>
    <row r="148" spans="1:13" ht="16.5" customHeight="1" x14ac:dyDescent="0.25">
      <c r="A148" s="27"/>
      <c r="B148" s="27">
        <v>738</v>
      </c>
      <c r="C148" s="37" t="s">
        <v>22</v>
      </c>
      <c r="D148" s="27" t="s">
        <v>4</v>
      </c>
      <c r="E148" s="29">
        <f>E147+E146+E145+E144+E143</f>
        <v>1</v>
      </c>
      <c r="F148" s="29">
        <f>F143+F144+F145+F146+F147</f>
        <v>12</v>
      </c>
      <c r="G148" s="30">
        <f>G147+G146+G145+G144+G143</f>
        <v>4</v>
      </c>
      <c r="H148" s="30">
        <f>H147+H146+H145+H144+H143</f>
        <v>144</v>
      </c>
      <c r="I148" s="27">
        <f>I147+I146+I145+I144+I143</f>
        <v>768</v>
      </c>
      <c r="J148" s="27">
        <f>J147+J146+J145+J144+J143</f>
        <v>960</v>
      </c>
      <c r="K148" s="27">
        <f>K143+K144+K145+K146+K147</f>
        <v>1728</v>
      </c>
      <c r="L148" s="27"/>
      <c r="M148" s="31">
        <f>L146+L145+L144+L143</f>
        <v>0.22222222222222221</v>
      </c>
    </row>
    <row r="149" spans="1:13" s="1" customFormat="1" ht="16.5" customHeight="1" x14ac:dyDescent="0.25">
      <c r="A149" s="27"/>
      <c r="B149" s="27"/>
      <c r="C149" s="37"/>
      <c r="D149" s="27"/>
      <c r="E149" s="29"/>
      <c r="F149" s="29"/>
      <c r="G149" s="30"/>
      <c r="H149" s="30"/>
      <c r="I149" s="27">
        <f>G149*0</f>
        <v>0</v>
      </c>
      <c r="J149" s="27">
        <f>F149*G149*H149</f>
        <v>0</v>
      </c>
      <c r="K149" s="27">
        <f>I149+J149</f>
        <v>0</v>
      </c>
      <c r="L149" s="27">
        <f>4/18</f>
        <v>0.22222222222222221</v>
      </c>
      <c r="M149" s="31"/>
    </row>
    <row r="150" spans="1:13" s="1" customFormat="1" ht="16.5" customHeight="1" x14ac:dyDescent="0.25">
      <c r="A150" s="27"/>
      <c r="B150" s="27"/>
      <c r="C150" s="37"/>
      <c r="D150" s="27"/>
      <c r="E150" s="29">
        <v>1</v>
      </c>
      <c r="F150" s="29">
        <v>12</v>
      </c>
      <c r="G150" s="30">
        <v>4</v>
      </c>
      <c r="H150" s="30">
        <v>16</v>
      </c>
      <c r="I150" s="27">
        <f t="shared" ref="I150:I151" si="127">G150*0</f>
        <v>0</v>
      </c>
      <c r="J150" s="27">
        <f t="shared" ref="J150:J151" si="128">F150*G150*H150</f>
        <v>768</v>
      </c>
      <c r="K150" s="27">
        <f t="shared" ref="K150:K151" si="129">I150+J150</f>
        <v>768</v>
      </c>
      <c r="L150" s="27">
        <f t="shared" ref="L150:L151" si="130">4/18</f>
        <v>0.22222222222222221</v>
      </c>
      <c r="M150" s="31"/>
    </row>
    <row r="151" spans="1:13" s="1" customFormat="1" ht="16.5" customHeight="1" x14ac:dyDescent="0.25">
      <c r="A151" s="27"/>
      <c r="B151" s="27"/>
      <c r="C151" s="37"/>
      <c r="D151" s="27"/>
      <c r="E151" s="29">
        <v>1</v>
      </c>
      <c r="F151" s="29">
        <v>12</v>
      </c>
      <c r="G151" s="30">
        <v>4</v>
      </c>
      <c r="H151" s="30">
        <v>16</v>
      </c>
      <c r="I151" s="27">
        <f t="shared" si="127"/>
        <v>0</v>
      </c>
      <c r="J151" s="27">
        <f t="shared" si="128"/>
        <v>768</v>
      </c>
      <c r="K151" s="27">
        <f t="shared" si="129"/>
        <v>768</v>
      </c>
      <c r="L151" s="27">
        <f t="shared" si="130"/>
        <v>0.22222222222222221</v>
      </c>
      <c r="M151" s="31"/>
    </row>
    <row r="152" spans="1:13" s="1" customFormat="1" ht="16.5" customHeight="1" x14ac:dyDescent="0.25">
      <c r="A152" s="27"/>
      <c r="B152" s="32"/>
      <c r="C152" s="33" t="s">
        <v>73</v>
      </c>
      <c r="D152" s="29" t="s">
        <v>65</v>
      </c>
      <c r="E152" s="29">
        <f>E149+E150+E151</f>
        <v>2</v>
      </c>
      <c r="F152" s="29">
        <f>F149+F150+F151</f>
        <v>24</v>
      </c>
      <c r="G152" s="30">
        <f>G149+G150+G151</f>
        <v>8</v>
      </c>
      <c r="H152" s="30"/>
      <c r="I152" s="27">
        <f>I149+I150+I151</f>
        <v>0</v>
      </c>
      <c r="J152" s="27">
        <f>J149+J150+J151</f>
        <v>1536</v>
      </c>
      <c r="K152" s="27">
        <f>I152+J152</f>
        <v>1536</v>
      </c>
      <c r="L152" s="27"/>
      <c r="M152" s="31">
        <f>L149+L150+L151</f>
        <v>0.66666666666666663</v>
      </c>
    </row>
    <row r="153" spans="1:13" s="1" customFormat="1" ht="16.5" customHeight="1" x14ac:dyDescent="0.25">
      <c r="A153" s="27"/>
      <c r="B153" s="27"/>
      <c r="C153" s="37"/>
      <c r="D153" s="27"/>
      <c r="E153" s="29">
        <v>1</v>
      </c>
      <c r="F153" s="29">
        <v>13</v>
      </c>
      <c r="G153" s="30">
        <v>4</v>
      </c>
      <c r="H153" s="30">
        <f>G153*36</f>
        <v>144</v>
      </c>
      <c r="I153" s="27">
        <f>F153*G153*16</f>
        <v>832</v>
      </c>
      <c r="J153" s="27">
        <f>F153*G153*20</f>
        <v>1040</v>
      </c>
      <c r="K153" s="27">
        <f>I153+J153</f>
        <v>1872</v>
      </c>
      <c r="L153" s="27">
        <f>G153/18</f>
        <v>0.22222222222222221</v>
      </c>
      <c r="M153" s="31"/>
    </row>
    <row r="154" spans="1:13" s="1" customFormat="1" ht="16.5" customHeight="1" x14ac:dyDescent="0.25">
      <c r="A154" s="27"/>
      <c r="B154" s="27"/>
      <c r="C154" s="37"/>
      <c r="D154" s="27"/>
      <c r="E154" s="29">
        <v>0</v>
      </c>
      <c r="F154" s="29">
        <v>0</v>
      </c>
      <c r="G154" s="30">
        <v>0</v>
      </c>
      <c r="H154" s="30">
        <f>G154*36</f>
        <v>0</v>
      </c>
      <c r="I154" s="27">
        <f>F154*G154*16</f>
        <v>0</v>
      </c>
      <c r="J154" s="27">
        <f>F154*G154*20</f>
        <v>0</v>
      </c>
      <c r="K154" s="27">
        <f>I154+J154</f>
        <v>0</v>
      </c>
      <c r="L154" s="27">
        <f>G154/18</f>
        <v>0</v>
      </c>
      <c r="M154" s="31"/>
    </row>
    <row r="155" spans="1:13" s="1" customFormat="1" ht="16.5" customHeight="1" x14ac:dyDescent="0.25">
      <c r="A155" s="27"/>
      <c r="B155" s="27">
        <v>28510</v>
      </c>
      <c r="C155" s="37" t="s">
        <v>75</v>
      </c>
      <c r="D155" s="27" t="s">
        <v>4</v>
      </c>
      <c r="E155" s="29">
        <f t="shared" ref="E155:K155" si="131">E153+E154</f>
        <v>1</v>
      </c>
      <c r="F155" s="29">
        <f t="shared" si="131"/>
        <v>13</v>
      </c>
      <c r="G155" s="30">
        <f t="shared" si="131"/>
        <v>4</v>
      </c>
      <c r="H155" s="30">
        <f t="shared" si="131"/>
        <v>144</v>
      </c>
      <c r="I155" s="27">
        <f t="shared" si="131"/>
        <v>832</v>
      </c>
      <c r="J155" s="27">
        <f t="shared" si="131"/>
        <v>1040</v>
      </c>
      <c r="K155" s="27">
        <f t="shared" si="131"/>
        <v>1872</v>
      </c>
      <c r="L155" s="27"/>
      <c r="M155" s="31">
        <f>L153+L154</f>
        <v>0.22222222222222221</v>
      </c>
    </row>
    <row r="156" spans="1:13" s="1" customFormat="1" ht="16.5" customHeight="1" x14ac:dyDescent="0.25">
      <c r="A156" s="27"/>
      <c r="B156" s="27"/>
      <c r="C156" s="37"/>
      <c r="D156" s="29" t="s">
        <v>96</v>
      </c>
      <c r="E156" s="29">
        <v>1</v>
      </c>
      <c r="F156" s="29">
        <v>12</v>
      </c>
      <c r="G156" s="30">
        <v>4</v>
      </c>
      <c r="H156" s="30">
        <f>G156*36</f>
        <v>144</v>
      </c>
      <c r="I156" s="27">
        <f>F156*G156*16</f>
        <v>768</v>
      </c>
      <c r="J156" s="27">
        <f>F156*G156*20</f>
        <v>960</v>
      </c>
      <c r="K156" s="27">
        <f>G156*36*F156</f>
        <v>1728</v>
      </c>
      <c r="L156" s="31">
        <f>G156/18</f>
        <v>0.22222222222222221</v>
      </c>
      <c r="M156" s="31"/>
    </row>
    <row r="157" spans="1:13" s="1" customFormat="1" ht="16.5" customHeight="1" x14ac:dyDescent="0.25">
      <c r="A157" s="27"/>
      <c r="B157" s="27"/>
      <c r="C157" s="37"/>
      <c r="D157" s="27" t="s">
        <v>97</v>
      </c>
      <c r="E157" s="29">
        <v>1</v>
      </c>
      <c r="F157" s="29">
        <v>12</v>
      </c>
      <c r="G157" s="30">
        <v>4</v>
      </c>
      <c r="H157" s="30">
        <f>G157*36</f>
        <v>144</v>
      </c>
      <c r="I157" s="27">
        <f>F157*G157*16</f>
        <v>768</v>
      </c>
      <c r="J157" s="27">
        <f>F157*G157*20</f>
        <v>960</v>
      </c>
      <c r="K157" s="27">
        <f>G157*36*F157</f>
        <v>1728</v>
      </c>
      <c r="L157" s="31">
        <f>G157/18</f>
        <v>0.22222222222222221</v>
      </c>
      <c r="M157" s="31"/>
    </row>
    <row r="158" spans="1:13" s="1" customFormat="1" ht="14.25" customHeight="1" x14ac:dyDescent="0.25">
      <c r="A158" s="27"/>
      <c r="B158" s="32"/>
      <c r="C158" s="33"/>
      <c r="D158" s="29" t="s">
        <v>102</v>
      </c>
      <c r="E158" s="29">
        <v>1</v>
      </c>
      <c r="F158" s="29">
        <v>12</v>
      </c>
      <c r="G158" s="30">
        <v>4</v>
      </c>
      <c r="H158" s="30">
        <v>144</v>
      </c>
      <c r="I158" s="27">
        <f t="shared" ref="I158" si="132">F158*G158*16</f>
        <v>768</v>
      </c>
      <c r="J158" s="27">
        <f t="shared" ref="J158" si="133">F158*G158*20</f>
        <v>960</v>
      </c>
      <c r="K158" s="27">
        <f t="shared" ref="K158" si="134">G158*36*F158</f>
        <v>1728</v>
      </c>
      <c r="L158" s="31">
        <f t="shared" ref="L158" si="135">G158/18</f>
        <v>0.22222222222222221</v>
      </c>
      <c r="M158" s="27"/>
    </row>
    <row r="159" spans="1:13" s="1" customFormat="1" ht="14.25" customHeight="1" x14ac:dyDescent="0.25">
      <c r="A159" s="27"/>
      <c r="B159" s="32">
        <v>30085</v>
      </c>
      <c r="C159" s="45" t="s">
        <v>34</v>
      </c>
      <c r="D159" s="56"/>
      <c r="E159" s="29">
        <f>E158+E156+E157</f>
        <v>3</v>
      </c>
      <c r="F159" s="29">
        <f>F156+F158+F157</f>
        <v>36</v>
      </c>
      <c r="G159" s="30">
        <f>G158+G156+G157</f>
        <v>12</v>
      </c>
      <c r="H159" s="30">
        <f>H158+H156+H157</f>
        <v>432</v>
      </c>
      <c r="I159" s="27">
        <f>I158+I156+I157</f>
        <v>2304</v>
      </c>
      <c r="J159" s="27">
        <f>J158+J156+J157</f>
        <v>2880</v>
      </c>
      <c r="K159" s="27">
        <f>K156+K158+K157</f>
        <v>5184</v>
      </c>
      <c r="L159" s="27"/>
      <c r="M159" s="31">
        <f>L158+L156+L157</f>
        <v>0.66666666666666663</v>
      </c>
    </row>
    <row r="160" spans="1:13" s="1" customFormat="1" ht="15.75" customHeight="1" x14ac:dyDescent="0.25">
      <c r="A160" s="27"/>
      <c r="B160" s="27"/>
      <c r="C160" s="27" t="s">
        <v>114</v>
      </c>
      <c r="D160" s="27"/>
      <c r="E160" s="42">
        <f>E148+E152+E155+E159</f>
        <v>7</v>
      </c>
      <c r="F160" s="42">
        <f>F148+F152+F155+F159</f>
        <v>85</v>
      </c>
      <c r="G160" s="41"/>
      <c r="H160" s="41"/>
      <c r="I160" s="39">
        <f>I148+I152+I155+I159</f>
        <v>3904</v>
      </c>
      <c r="J160" s="39">
        <f>J148+J152+J155+J159</f>
        <v>6416</v>
      </c>
      <c r="K160" s="39">
        <f>K148+K152+K155+K159</f>
        <v>10320</v>
      </c>
      <c r="L160" s="27"/>
      <c r="M160" s="31"/>
    </row>
    <row r="161" spans="1:13" s="1" customFormat="1" x14ac:dyDescent="0.25">
      <c r="A161" s="27"/>
      <c r="B161" s="69" t="s">
        <v>46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2"/>
    </row>
    <row r="162" spans="1:13" ht="19.5" customHeight="1" x14ac:dyDescent="0.25">
      <c r="A162" s="27"/>
      <c r="B162" s="27"/>
      <c r="C162" s="27"/>
      <c r="D162" s="27"/>
      <c r="E162" s="29">
        <v>1</v>
      </c>
      <c r="F162" s="29">
        <v>14</v>
      </c>
      <c r="G162" s="30">
        <v>2</v>
      </c>
      <c r="H162" s="30">
        <f>G162*36</f>
        <v>72</v>
      </c>
      <c r="I162" s="27">
        <f>F162*G162*16</f>
        <v>448</v>
      </c>
      <c r="J162" s="27">
        <f>F162*G162*20</f>
        <v>560</v>
      </c>
      <c r="K162" s="27">
        <f>G162*36*F162</f>
        <v>1008</v>
      </c>
      <c r="L162" s="31">
        <f>G162/18</f>
        <v>0.1111111111111111</v>
      </c>
      <c r="M162" s="31"/>
    </row>
    <row r="163" spans="1:13" x14ac:dyDescent="0.25">
      <c r="A163" s="27"/>
      <c r="B163" s="32"/>
      <c r="C163" s="57"/>
      <c r="D163" s="29"/>
      <c r="E163" s="29">
        <v>0</v>
      </c>
      <c r="F163" s="29">
        <v>0</v>
      </c>
      <c r="G163" s="30">
        <v>0</v>
      </c>
      <c r="H163" s="30">
        <v>0</v>
      </c>
      <c r="I163" s="27">
        <f t="shared" ref="I163" si="136">F163*G163*16</f>
        <v>0</v>
      </c>
      <c r="J163" s="27">
        <f t="shared" ref="J163" si="137">F163*G163*20</f>
        <v>0</v>
      </c>
      <c r="K163" s="27">
        <f t="shared" ref="K163" si="138">G163*36*F163</f>
        <v>0</v>
      </c>
      <c r="L163" s="31">
        <f t="shared" ref="L163" si="139">G163/18</f>
        <v>0</v>
      </c>
      <c r="M163" s="27"/>
    </row>
    <row r="164" spans="1:13" ht="15.75" customHeight="1" x14ac:dyDescent="0.25">
      <c r="A164" s="27"/>
      <c r="B164" s="32">
        <v>21598</v>
      </c>
      <c r="C164" s="45" t="s">
        <v>33</v>
      </c>
      <c r="D164" s="29" t="s">
        <v>4</v>
      </c>
      <c r="E164" s="29">
        <f>E163+E162</f>
        <v>1</v>
      </c>
      <c r="F164" s="29">
        <f>F162+F163</f>
        <v>14</v>
      </c>
      <c r="G164" s="30">
        <f>G163+G162</f>
        <v>2</v>
      </c>
      <c r="H164" s="30">
        <f>H163+H162</f>
        <v>72</v>
      </c>
      <c r="I164" s="27">
        <f>I163+I162</f>
        <v>448</v>
      </c>
      <c r="J164" s="27">
        <f>J163+J162</f>
        <v>560</v>
      </c>
      <c r="K164" s="27">
        <f>K162+K163</f>
        <v>1008</v>
      </c>
      <c r="L164" s="27"/>
      <c r="M164" s="31">
        <f>L163+L162</f>
        <v>0.1111111111111111</v>
      </c>
    </row>
    <row r="165" spans="1:13" s="1" customFormat="1" ht="16.5" customHeight="1" x14ac:dyDescent="0.25">
      <c r="A165" s="27"/>
      <c r="B165" s="27"/>
      <c r="C165" s="33"/>
      <c r="D165" s="27"/>
      <c r="E165" s="29">
        <v>1</v>
      </c>
      <c r="F165" s="29">
        <v>12</v>
      </c>
      <c r="G165" s="30">
        <v>2</v>
      </c>
      <c r="H165" s="30">
        <f>G165*36</f>
        <v>72</v>
      </c>
      <c r="I165" s="27">
        <f>F165*G165*16</f>
        <v>384</v>
      </c>
      <c r="J165" s="27">
        <f>F165*G165*20</f>
        <v>480</v>
      </c>
      <c r="K165" s="27">
        <f>G165*36*F165</f>
        <v>864</v>
      </c>
      <c r="L165" s="31">
        <f>G165/18</f>
        <v>0.1111111111111111</v>
      </c>
      <c r="M165" s="31"/>
    </row>
    <row r="166" spans="1:13" s="1" customFormat="1" x14ac:dyDescent="0.25">
      <c r="A166" s="27"/>
      <c r="B166" s="32"/>
      <c r="C166" s="35"/>
      <c r="D166" s="29"/>
      <c r="E166" s="29">
        <v>1</v>
      </c>
      <c r="F166" s="29">
        <v>11</v>
      </c>
      <c r="G166" s="30">
        <v>2</v>
      </c>
      <c r="H166" s="30">
        <f t="shared" ref="H166" si="140">G166*36</f>
        <v>72</v>
      </c>
      <c r="I166" s="27">
        <f t="shared" ref="I166" si="141">F166*G166*16</f>
        <v>352</v>
      </c>
      <c r="J166" s="27">
        <f t="shared" ref="J166" si="142">F166*G166*20</f>
        <v>440</v>
      </c>
      <c r="K166" s="27">
        <f t="shared" ref="K166" si="143">G166*36*F166</f>
        <v>792</v>
      </c>
      <c r="L166" s="31">
        <f t="shared" ref="L166" si="144">G166/18</f>
        <v>0.1111111111111111</v>
      </c>
      <c r="M166" s="27"/>
    </row>
    <row r="167" spans="1:13" s="1" customFormat="1" ht="15.75" customHeight="1" x14ac:dyDescent="0.25">
      <c r="A167" s="27"/>
      <c r="B167" s="32">
        <v>21510</v>
      </c>
      <c r="C167" s="45" t="s">
        <v>64</v>
      </c>
      <c r="D167" s="29" t="s">
        <v>4</v>
      </c>
      <c r="E167" s="29">
        <f>E166+E165</f>
        <v>2</v>
      </c>
      <c r="F167" s="29">
        <f>F165+F166</f>
        <v>23</v>
      </c>
      <c r="G167" s="30">
        <f>G166+G165</f>
        <v>4</v>
      </c>
      <c r="H167" s="30">
        <f>H166+H165</f>
        <v>144</v>
      </c>
      <c r="I167" s="27">
        <f>I166+I165</f>
        <v>736</v>
      </c>
      <c r="J167" s="27">
        <f>J166+J165</f>
        <v>920</v>
      </c>
      <c r="K167" s="27">
        <f>K165+K166</f>
        <v>1656</v>
      </c>
      <c r="L167" s="27"/>
      <c r="M167" s="31">
        <f>L166+L165</f>
        <v>0.22222222222222221</v>
      </c>
    </row>
    <row r="168" spans="1:13" s="23" customFormat="1" ht="15.75" customHeight="1" x14ac:dyDescent="0.25">
      <c r="A168" s="27"/>
      <c r="B168" s="32"/>
      <c r="C168" s="45"/>
      <c r="D168" s="29"/>
      <c r="E168" s="29">
        <v>1</v>
      </c>
      <c r="F168" s="29">
        <v>12</v>
      </c>
      <c r="G168" s="30">
        <v>2</v>
      </c>
      <c r="H168" s="30">
        <f>G168*36</f>
        <v>72</v>
      </c>
      <c r="I168" s="27">
        <f>F168*G168*16</f>
        <v>384</v>
      </c>
      <c r="J168" s="27">
        <f>F168*G168*20</f>
        <v>480</v>
      </c>
      <c r="K168" s="27">
        <f>I168+J168</f>
        <v>864</v>
      </c>
      <c r="L168" s="27">
        <v>0.11</v>
      </c>
      <c r="M168" s="31"/>
    </row>
    <row r="169" spans="1:13" s="23" customFormat="1" ht="15.75" customHeight="1" x14ac:dyDescent="0.25">
      <c r="A169" s="27"/>
      <c r="B169" s="32"/>
      <c r="C169" s="45"/>
      <c r="D169" s="29"/>
      <c r="E169" s="29">
        <v>0</v>
      </c>
      <c r="F169" s="29">
        <v>0</v>
      </c>
      <c r="G169" s="30">
        <v>0</v>
      </c>
      <c r="H169" s="30">
        <f>G169*36</f>
        <v>0</v>
      </c>
      <c r="I169" s="27">
        <f>F169*G169*16</f>
        <v>0</v>
      </c>
      <c r="J169" s="27">
        <f>F169*G169*20</f>
        <v>0</v>
      </c>
      <c r="K169" s="27">
        <f>I169+J169</f>
        <v>0</v>
      </c>
      <c r="L169" s="27"/>
      <c r="M169" s="31"/>
    </row>
    <row r="170" spans="1:13" s="1" customFormat="1" ht="15.75" customHeight="1" x14ac:dyDescent="0.25">
      <c r="A170" s="27"/>
      <c r="B170" s="32"/>
      <c r="C170" s="45" t="s">
        <v>79</v>
      </c>
      <c r="D170" s="29" t="s">
        <v>78</v>
      </c>
      <c r="E170" s="29">
        <f t="shared" ref="E170:K170" si="145">E168+E169</f>
        <v>1</v>
      </c>
      <c r="F170" s="29">
        <f t="shared" si="145"/>
        <v>12</v>
      </c>
      <c r="G170" s="30">
        <f t="shared" si="145"/>
        <v>2</v>
      </c>
      <c r="H170" s="30">
        <f t="shared" si="145"/>
        <v>72</v>
      </c>
      <c r="I170" s="27">
        <f t="shared" si="145"/>
        <v>384</v>
      </c>
      <c r="J170" s="27">
        <f t="shared" si="145"/>
        <v>480</v>
      </c>
      <c r="K170" s="27">
        <f t="shared" si="145"/>
        <v>864</v>
      </c>
      <c r="L170" s="27"/>
      <c r="M170" s="31">
        <f>L168</f>
        <v>0.11</v>
      </c>
    </row>
    <row r="171" spans="1:13" ht="17.25" customHeight="1" x14ac:dyDescent="0.25">
      <c r="A171" s="27"/>
      <c r="B171" s="27"/>
      <c r="C171" s="37"/>
      <c r="D171" s="27"/>
      <c r="E171" s="29"/>
      <c r="F171" s="29"/>
      <c r="G171" s="30"/>
      <c r="H171" s="30"/>
      <c r="I171" s="27">
        <f>F171*G171*16</f>
        <v>0</v>
      </c>
      <c r="J171" s="27">
        <f>F171*G171*20</f>
        <v>0</v>
      </c>
      <c r="K171" s="27">
        <f>G171*36*F171</f>
        <v>0</v>
      </c>
      <c r="L171" s="31">
        <f>G171/18</f>
        <v>0</v>
      </c>
      <c r="M171" s="31"/>
    </row>
    <row r="172" spans="1:13" x14ac:dyDescent="0.25">
      <c r="A172" s="27"/>
      <c r="B172" s="32"/>
      <c r="C172" s="33"/>
      <c r="D172" s="29"/>
      <c r="E172" s="29">
        <v>0</v>
      </c>
      <c r="F172" s="29">
        <v>0</v>
      </c>
      <c r="G172" s="30">
        <v>0</v>
      </c>
      <c r="H172" s="30">
        <f t="shared" ref="H172" si="146">G172*36</f>
        <v>0</v>
      </c>
      <c r="I172" s="27">
        <f t="shared" ref="I172" si="147">F172*G172*16</f>
        <v>0</v>
      </c>
      <c r="J172" s="27">
        <f t="shared" ref="J172" si="148">F172*G172*20</f>
        <v>0</v>
      </c>
      <c r="K172" s="27">
        <f t="shared" ref="K172" si="149">G172*36*F172</f>
        <v>0</v>
      </c>
      <c r="L172" s="31">
        <f t="shared" ref="L172" si="150">G172/18</f>
        <v>0</v>
      </c>
      <c r="M172" s="27"/>
    </row>
    <row r="173" spans="1:13" ht="18" customHeight="1" x14ac:dyDescent="0.25">
      <c r="A173" s="27"/>
      <c r="B173" s="32">
        <v>21510</v>
      </c>
      <c r="C173" s="45" t="s">
        <v>64</v>
      </c>
      <c r="D173" s="42" t="s">
        <v>74</v>
      </c>
      <c r="E173" s="29">
        <f>E172+E171</f>
        <v>0</v>
      </c>
      <c r="F173" s="29">
        <f>F171+F172</f>
        <v>0</v>
      </c>
      <c r="G173" s="30">
        <f>G172+G171</f>
        <v>0</v>
      </c>
      <c r="H173" s="30">
        <f>H172+H171</f>
        <v>0</v>
      </c>
      <c r="I173" s="27">
        <f>I172+I171</f>
        <v>0</v>
      </c>
      <c r="J173" s="27">
        <f>J172+J171</f>
        <v>0</v>
      </c>
      <c r="K173" s="27">
        <f>K171+K172</f>
        <v>0</v>
      </c>
      <c r="L173" s="27"/>
      <c r="M173" s="31">
        <f>L172+L171</f>
        <v>0</v>
      </c>
    </row>
    <row r="174" spans="1:13" s="1" customFormat="1" ht="18" customHeight="1" x14ac:dyDescent="0.25">
      <c r="A174" s="27"/>
      <c r="B174" s="32"/>
      <c r="C174" s="45"/>
      <c r="D174" s="42"/>
      <c r="E174" s="29">
        <v>1</v>
      </c>
      <c r="F174" s="29">
        <v>11</v>
      </c>
      <c r="G174" s="30">
        <v>4</v>
      </c>
      <c r="H174" s="30">
        <f>G174*36</f>
        <v>144</v>
      </c>
      <c r="I174" s="27">
        <f>F174*G174*16</f>
        <v>704</v>
      </c>
      <c r="J174" s="27">
        <f>F174*G174*20</f>
        <v>880</v>
      </c>
      <c r="K174" s="27">
        <f>I174+J174</f>
        <v>1584</v>
      </c>
      <c r="L174" s="27">
        <f>4/18</f>
        <v>0.22222222222222221</v>
      </c>
      <c r="M174" s="31"/>
    </row>
    <row r="175" spans="1:13" s="1" customFormat="1" ht="18" customHeight="1" x14ac:dyDescent="0.25">
      <c r="A175" s="27"/>
      <c r="B175" s="32"/>
      <c r="C175" s="45"/>
      <c r="D175" s="42"/>
      <c r="E175" s="29"/>
      <c r="F175" s="29"/>
      <c r="G175" s="30"/>
      <c r="H175" s="30"/>
      <c r="I175" s="27">
        <f>F175*G175*16</f>
        <v>0</v>
      </c>
      <c r="J175" s="27">
        <f>F175*G175*20</f>
        <v>0</v>
      </c>
      <c r="K175" s="27">
        <f>I175+J175</f>
        <v>0</v>
      </c>
      <c r="L175" s="27">
        <f>4/18</f>
        <v>0.22222222222222221</v>
      </c>
      <c r="M175" s="31"/>
    </row>
    <row r="176" spans="1:13" s="1" customFormat="1" ht="18" customHeight="1" x14ac:dyDescent="0.25">
      <c r="A176" s="27"/>
      <c r="B176" s="32">
        <v>30085</v>
      </c>
      <c r="C176" s="45" t="s">
        <v>90</v>
      </c>
      <c r="D176" s="29" t="s">
        <v>91</v>
      </c>
      <c r="E176" s="29">
        <f t="shared" ref="E176:K176" si="151">E174+E175</f>
        <v>1</v>
      </c>
      <c r="F176" s="29">
        <f t="shared" si="151"/>
        <v>11</v>
      </c>
      <c r="G176" s="30">
        <f t="shared" si="151"/>
        <v>4</v>
      </c>
      <c r="H176" s="30">
        <f t="shared" si="151"/>
        <v>144</v>
      </c>
      <c r="I176" s="27">
        <f t="shared" si="151"/>
        <v>704</v>
      </c>
      <c r="J176" s="27">
        <f t="shared" si="151"/>
        <v>880</v>
      </c>
      <c r="K176" s="27">
        <f t="shared" si="151"/>
        <v>1584</v>
      </c>
      <c r="L176" s="27"/>
      <c r="M176" s="31">
        <f>L174+L175</f>
        <v>0.44444444444444442</v>
      </c>
    </row>
    <row r="177" spans="1:13" s="1" customFormat="1" ht="18" customHeight="1" x14ac:dyDescent="0.25">
      <c r="A177" s="27"/>
      <c r="B177" s="32"/>
      <c r="C177" s="45"/>
      <c r="D177" s="42"/>
      <c r="E177" s="29">
        <v>1</v>
      </c>
      <c r="F177" s="29">
        <v>10</v>
      </c>
      <c r="G177" s="30">
        <v>4</v>
      </c>
      <c r="H177" s="30">
        <f>G177*36</f>
        <v>144</v>
      </c>
      <c r="I177" s="27">
        <f>F177*G177*16</f>
        <v>640</v>
      </c>
      <c r="J177" s="27">
        <f>F177*G177*20</f>
        <v>800</v>
      </c>
      <c r="K177" s="27">
        <f>I177+J177</f>
        <v>1440</v>
      </c>
      <c r="L177" s="27">
        <f>4/18</f>
        <v>0.22222222222222221</v>
      </c>
      <c r="M177" s="31"/>
    </row>
    <row r="178" spans="1:13" s="1" customFormat="1" ht="18" customHeight="1" x14ac:dyDescent="0.25">
      <c r="A178" s="27"/>
      <c r="B178" s="32"/>
      <c r="C178" s="45"/>
      <c r="D178" s="42"/>
      <c r="E178" s="29">
        <v>1</v>
      </c>
      <c r="F178" s="29">
        <v>10</v>
      </c>
      <c r="G178" s="30">
        <v>4</v>
      </c>
      <c r="H178" s="30">
        <f t="shared" ref="H178:H180" si="152">G178*36</f>
        <v>144</v>
      </c>
      <c r="I178" s="27">
        <f t="shared" ref="I178:I180" si="153">F178*G178*16</f>
        <v>640</v>
      </c>
      <c r="J178" s="27">
        <f t="shared" ref="J178:J180" si="154">F178*G178*20</f>
        <v>800</v>
      </c>
      <c r="K178" s="27">
        <f t="shared" ref="K178:K180" si="155">I178+J178</f>
        <v>1440</v>
      </c>
      <c r="L178" s="27">
        <f>4/18</f>
        <v>0.22222222222222221</v>
      </c>
      <c r="M178" s="31"/>
    </row>
    <row r="179" spans="1:13" s="1" customFormat="1" ht="18" customHeight="1" x14ac:dyDescent="0.25">
      <c r="A179" s="27"/>
      <c r="B179" s="32"/>
      <c r="C179" s="45"/>
      <c r="D179" s="42"/>
      <c r="E179" s="29">
        <v>0</v>
      </c>
      <c r="F179" s="29">
        <v>0</v>
      </c>
      <c r="G179" s="30">
        <v>0</v>
      </c>
      <c r="H179" s="30">
        <f t="shared" si="152"/>
        <v>0</v>
      </c>
      <c r="I179" s="27">
        <f t="shared" si="153"/>
        <v>0</v>
      </c>
      <c r="J179" s="27">
        <f t="shared" si="154"/>
        <v>0</v>
      </c>
      <c r="K179" s="27">
        <f t="shared" si="155"/>
        <v>0</v>
      </c>
      <c r="L179" s="27"/>
      <c r="M179" s="31"/>
    </row>
    <row r="180" spans="1:13" s="1" customFormat="1" ht="18" customHeight="1" x14ac:dyDescent="0.25">
      <c r="A180" s="27"/>
      <c r="B180" s="32"/>
      <c r="C180" s="45"/>
      <c r="D180" s="42"/>
      <c r="E180" s="29">
        <v>0</v>
      </c>
      <c r="F180" s="29">
        <v>0</v>
      </c>
      <c r="G180" s="30">
        <v>0</v>
      </c>
      <c r="H180" s="30">
        <f t="shared" si="152"/>
        <v>0</v>
      </c>
      <c r="I180" s="27">
        <f t="shared" si="153"/>
        <v>0</v>
      </c>
      <c r="J180" s="27">
        <f t="shared" si="154"/>
        <v>0</v>
      </c>
      <c r="K180" s="27">
        <f t="shared" si="155"/>
        <v>0</v>
      </c>
      <c r="L180" s="27"/>
      <c r="M180" s="31"/>
    </row>
    <row r="181" spans="1:13" s="1" customFormat="1" ht="18" customHeight="1" x14ac:dyDescent="0.25">
      <c r="A181" s="27"/>
      <c r="B181" s="27">
        <v>28510</v>
      </c>
      <c r="C181" s="37" t="s">
        <v>75</v>
      </c>
      <c r="D181" s="42" t="s">
        <v>74</v>
      </c>
      <c r="E181" s="29">
        <f t="shared" ref="E181:K181" si="156">E177+E178+E179+E180</f>
        <v>2</v>
      </c>
      <c r="F181" s="29">
        <f t="shared" si="156"/>
        <v>20</v>
      </c>
      <c r="G181" s="30">
        <f t="shared" si="156"/>
        <v>8</v>
      </c>
      <c r="H181" s="30">
        <f t="shared" si="156"/>
        <v>288</v>
      </c>
      <c r="I181" s="27">
        <f t="shared" si="156"/>
        <v>1280</v>
      </c>
      <c r="J181" s="27">
        <f t="shared" si="156"/>
        <v>1600</v>
      </c>
      <c r="K181" s="27">
        <f t="shared" si="156"/>
        <v>2880</v>
      </c>
      <c r="L181" s="27"/>
      <c r="M181" s="31">
        <f>L177+L178</f>
        <v>0.44444444444444442</v>
      </c>
    </row>
    <row r="182" spans="1:13" s="1" customFormat="1" ht="18" customHeight="1" x14ac:dyDescent="0.25">
      <c r="A182" s="27"/>
      <c r="B182" s="32"/>
      <c r="C182" s="45"/>
      <c r="D182" s="42"/>
      <c r="E182" s="29">
        <v>0</v>
      </c>
      <c r="F182" s="29">
        <v>0</v>
      </c>
      <c r="G182" s="30">
        <v>0</v>
      </c>
      <c r="H182" s="30">
        <f>G182*36</f>
        <v>0</v>
      </c>
      <c r="I182" s="27">
        <f>F182*G182*16</f>
        <v>0</v>
      </c>
      <c r="J182" s="27">
        <f>F182*G182*20</f>
        <v>0</v>
      </c>
      <c r="K182" s="27">
        <f>I182+J182</f>
        <v>0</v>
      </c>
      <c r="L182" s="27">
        <f>4/18</f>
        <v>0.22222222222222221</v>
      </c>
      <c r="M182" s="31"/>
    </row>
    <row r="183" spans="1:13" s="1" customFormat="1" ht="18" customHeight="1" x14ac:dyDescent="0.25">
      <c r="A183" s="27"/>
      <c r="B183" s="32"/>
      <c r="C183" s="45"/>
      <c r="D183" s="42"/>
      <c r="E183" s="29">
        <v>0</v>
      </c>
      <c r="F183" s="29">
        <v>0</v>
      </c>
      <c r="G183" s="30">
        <v>0</v>
      </c>
      <c r="H183" s="30">
        <f>G183*36</f>
        <v>0</v>
      </c>
      <c r="I183" s="27">
        <f>F183*G183*16</f>
        <v>0</v>
      </c>
      <c r="J183" s="27">
        <f>F183*G183*20</f>
        <v>0</v>
      </c>
      <c r="K183" s="27">
        <f>I183+J183</f>
        <v>0</v>
      </c>
      <c r="L183" s="27">
        <f>4/18</f>
        <v>0.22222222222222221</v>
      </c>
      <c r="M183" s="31"/>
    </row>
    <row r="184" spans="1:13" s="1" customFormat="1" ht="18" customHeight="1" x14ac:dyDescent="0.25">
      <c r="A184" s="27"/>
      <c r="B184" s="32">
        <v>30085</v>
      </c>
      <c r="C184" s="45" t="s">
        <v>90</v>
      </c>
      <c r="D184" s="42" t="s">
        <v>74</v>
      </c>
      <c r="E184" s="29">
        <f t="shared" ref="E184:J184" si="157">E182+E183</f>
        <v>0</v>
      </c>
      <c r="F184" s="29">
        <f t="shared" si="157"/>
        <v>0</v>
      </c>
      <c r="G184" s="30">
        <f t="shared" si="157"/>
        <v>0</v>
      </c>
      <c r="H184" s="30">
        <f t="shared" si="157"/>
        <v>0</v>
      </c>
      <c r="I184" s="27">
        <f t="shared" si="157"/>
        <v>0</v>
      </c>
      <c r="J184" s="27">
        <f t="shared" si="157"/>
        <v>0</v>
      </c>
      <c r="K184" s="27">
        <f>I184+J184</f>
        <v>0</v>
      </c>
      <c r="L184" s="27"/>
      <c r="M184" s="31">
        <f>L182+L183</f>
        <v>0.44444444444444442</v>
      </c>
    </row>
    <row r="185" spans="1:13" s="1" customFormat="1" x14ac:dyDescent="0.25">
      <c r="A185" s="27"/>
      <c r="B185" s="27"/>
      <c r="C185" s="37"/>
      <c r="D185" s="27"/>
      <c r="E185" s="29">
        <v>1</v>
      </c>
      <c r="F185" s="29">
        <v>12</v>
      </c>
      <c r="G185" s="30">
        <v>4</v>
      </c>
      <c r="H185" s="30">
        <f>G185*4</f>
        <v>16</v>
      </c>
      <c r="I185" s="27">
        <v>0</v>
      </c>
      <c r="J185" s="27">
        <f>F185*G185*4</f>
        <v>192</v>
      </c>
      <c r="K185" s="27">
        <f>F185*H185</f>
        <v>192</v>
      </c>
      <c r="L185" s="31">
        <f>G185/18</f>
        <v>0.22222222222222221</v>
      </c>
      <c r="M185" s="31"/>
    </row>
    <row r="186" spans="1:13" s="1" customFormat="1" x14ac:dyDescent="0.25">
      <c r="A186" s="27"/>
      <c r="B186" s="32"/>
      <c r="C186" s="33"/>
      <c r="D186" s="29"/>
      <c r="E186" s="29">
        <v>1</v>
      </c>
      <c r="F186" s="29">
        <v>13</v>
      </c>
      <c r="G186" s="30">
        <v>4</v>
      </c>
      <c r="H186" s="30">
        <f t="shared" ref="H186" si="158">G186*4</f>
        <v>16</v>
      </c>
      <c r="I186" s="27">
        <v>0</v>
      </c>
      <c r="J186" s="27">
        <f t="shared" ref="J186" si="159">F186*G186*4</f>
        <v>208</v>
      </c>
      <c r="K186" s="27">
        <f t="shared" ref="K186" si="160">G186*4*F186</f>
        <v>208</v>
      </c>
      <c r="L186" s="31">
        <f t="shared" ref="L186" si="161">G186/18</f>
        <v>0.22222222222222221</v>
      </c>
      <c r="M186" s="27"/>
    </row>
    <row r="187" spans="1:13" s="1" customFormat="1" ht="15.75" customHeight="1" x14ac:dyDescent="0.25">
      <c r="A187" s="27"/>
      <c r="B187" s="32"/>
      <c r="C187" s="33" t="s">
        <v>73</v>
      </c>
      <c r="D187" s="29" t="s">
        <v>65</v>
      </c>
      <c r="E187" s="29">
        <f>E186+E185</f>
        <v>2</v>
      </c>
      <c r="F187" s="29">
        <f>F185+F186</f>
        <v>25</v>
      </c>
      <c r="G187" s="30">
        <f>G186+G185</f>
        <v>8</v>
      </c>
      <c r="H187" s="30"/>
      <c r="I187" s="27">
        <f>I186+I185</f>
        <v>0</v>
      </c>
      <c r="J187" s="27">
        <f>J185+J186</f>
        <v>400</v>
      </c>
      <c r="K187" s="27">
        <f>K185+Q188</f>
        <v>192</v>
      </c>
      <c r="L187" s="27"/>
      <c r="M187" s="31">
        <f>L186+L185</f>
        <v>0.44444444444444442</v>
      </c>
    </row>
    <row r="188" spans="1:13" s="1" customFormat="1" x14ac:dyDescent="0.25">
      <c r="A188" s="39"/>
      <c r="B188" s="40"/>
      <c r="C188" s="42" t="s">
        <v>68</v>
      </c>
      <c r="D188" s="42"/>
      <c r="E188" s="42">
        <f>E164+E167+E170+E173+E176+E181+E184+E187</f>
        <v>9</v>
      </c>
      <c r="F188" s="42">
        <f>F164+F167+F170+F173+F176+F181+F184+F187</f>
        <v>105</v>
      </c>
      <c r="G188" s="41"/>
      <c r="H188" s="41"/>
      <c r="I188" s="39">
        <f>I164+I170+I176+I181+I184+I187</f>
        <v>2816</v>
      </c>
      <c r="J188" s="39">
        <f>J164+J170+J176+J181+J184+J187</f>
        <v>3920</v>
      </c>
      <c r="K188" s="39">
        <f>I188+J188</f>
        <v>6736</v>
      </c>
      <c r="L188" s="39"/>
      <c r="M188" s="39"/>
    </row>
    <row r="189" spans="1:13" s="1" customFormat="1" x14ac:dyDescent="0.25">
      <c r="A189" s="27"/>
      <c r="B189" s="69" t="s">
        <v>47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2"/>
    </row>
    <row r="190" spans="1:13" s="1" customFormat="1" x14ac:dyDescent="0.25">
      <c r="A190" s="27"/>
      <c r="B190" s="32"/>
      <c r="C190" s="29"/>
      <c r="D190" s="29"/>
      <c r="E190" s="29">
        <v>1</v>
      </c>
      <c r="F190" s="29">
        <v>12</v>
      </c>
      <c r="G190" s="30">
        <v>4</v>
      </c>
      <c r="H190" s="30">
        <f>G190*36</f>
        <v>144</v>
      </c>
      <c r="I190" s="27">
        <f>F190*G190*16</f>
        <v>768</v>
      </c>
      <c r="J190" s="27">
        <f>F190*G190*20</f>
        <v>960</v>
      </c>
      <c r="K190" s="27">
        <f>G190*36*F190</f>
        <v>1728</v>
      </c>
      <c r="L190" s="31">
        <f>G190/18</f>
        <v>0.22222222222222221</v>
      </c>
      <c r="M190" s="31"/>
    </row>
    <row r="191" spans="1:13" s="1" customFormat="1" x14ac:dyDescent="0.25">
      <c r="A191" s="27"/>
      <c r="B191" s="32"/>
      <c r="C191" s="30"/>
      <c r="D191" s="29"/>
      <c r="E191" s="29">
        <v>1</v>
      </c>
      <c r="F191" s="29">
        <v>12</v>
      </c>
      <c r="G191" s="30">
        <v>4</v>
      </c>
      <c r="H191" s="30">
        <f>G191*36</f>
        <v>144</v>
      </c>
      <c r="I191" s="27">
        <f t="shared" ref="I191:I194" si="162">F191*G191*16</f>
        <v>768</v>
      </c>
      <c r="J191" s="27">
        <f t="shared" ref="J191:J194" si="163">F191*G191*20</f>
        <v>960</v>
      </c>
      <c r="K191" s="27">
        <f t="shared" ref="K191:K194" si="164">G191*36*F191</f>
        <v>1728</v>
      </c>
      <c r="L191" s="31">
        <f t="shared" ref="L191:L194" si="165">G191/18</f>
        <v>0.22222222222222221</v>
      </c>
      <c r="M191" s="27"/>
    </row>
    <row r="192" spans="1:13" s="1" customFormat="1" x14ac:dyDescent="0.25">
      <c r="A192" s="27"/>
      <c r="B192" s="32"/>
      <c r="C192" s="30"/>
      <c r="D192" s="29"/>
      <c r="E192" s="29">
        <v>0</v>
      </c>
      <c r="F192" s="29">
        <v>0</v>
      </c>
      <c r="G192" s="30">
        <v>0</v>
      </c>
      <c r="H192" s="30">
        <v>0</v>
      </c>
      <c r="I192" s="27">
        <f t="shared" si="162"/>
        <v>0</v>
      </c>
      <c r="J192" s="27">
        <f t="shared" si="163"/>
        <v>0</v>
      </c>
      <c r="K192" s="27">
        <f t="shared" si="164"/>
        <v>0</v>
      </c>
      <c r="L192" s="31">
        <f t="shared" si="165"/>
        <v>0</v>
      </c>
      <c r="M192" s="27"/>
    </row>
    <row r="193" spans="1:18" s="1" customFormat="1" x14ac:dyDescent="0.25">
      <c r="A193" s="27"/>
      <c r="B193" s="32"/>
      <c r="C193" s="30"/>
      <c r="D193" s="29"/>
      <c r="E193" s="29">
        <v>0</v>
      </c>
      <c r="F193" s="29">
        <v>0</v>
      </c>
      <c r="G193" s="30">
        <v>0</v>
      </c>
      <c r="H193" s="30">
        <f t="shared" ref="H193:H194" si="166">G193*36</f>
        <v>0</v>
      </c>
      <c r="I193" s="27">
        <f t="shared" si="162"/>
        <v>0</v>
      </c>
      <c r="J193" s="27">
        <f t="shared" si="163"/>
        <v>0</v>
      </c>
      <c r="K193" s="27">
        <f t="shared" si="164"/>
        <v>0</v>
      </c>
      <c r="L193" s="31">
        <f t="shared" si="165"/>
        <v>0</v>
      </c>
      <c r="M193" s="27"/>
    </row>
    <row r="194" spans="1:18" s="1" customFormat="1" x14ac:dyDescent="0.25">
      <c r="A194" s="27"/>
      <c r="B194" s="32"/>
      <c r="C194" s="30"/>
      <c r="D194" s="29"/>
      <c r="E194" s="29">
        <v>0</v>
      </c>
      <c r="F194" s="29">
        <v>0</v>
      </c>
      <c r="G194" s="30">
        <v>0</v>
      </c>
      <c r="H194" s="30">
        <f t="shared" si="166"/>
        <v>0</v>
      </c>
      <c r="I194" s="27">
        <f t="shared" si="162"/>
        <v>0</v>
      </c>
      <c r="J194" s="27">
        <f t="shared" si="163"/>
        <v>0</v>
      </c>
      <c r="K194" s="27">
        <f t="shared" si="164"/>
        <v>0</v>
      </c>
      <c r="L194" s="27">
        <f t="shared" si="165"/>
        <v>0</v>
      </c>
      <c r="M194" s="27"/>
    </row>
    <row r="195" spans="1:18" s="1" customFormat="1" ht="18.75" customHeight="1" x14ac:dyDescent="0.25">
      <c r="A195" s="27"/>
      <c r="B195" s="32">
        <v>21582</v>
      </c>
      <c r="C195" s="33" t="s">
        <v>38</v>
      </c>
      <c r="D195" s="20" t="s">
        <v>6</v>
      </c>
      <c r="E195" s="29">
        <f>E194+E193+E192+E191+E190</f>
        <v>2</v>
      </c>
      <c r="F195" s="29">
        <f>F190+F191+F192+F193+F194</f>
        <v>24</v>
      </c>
      <c r="G195" s="30">
        <f>G194+G193+G192+G191+G190</f>
        <v>8</v>
      </c>
      <c r="H195" s="30">
        <f>H194+H193+H192+H191+H190</f>
        <v>288</v>
      </c>
      <c r="I195" s="27">
        <f>I194+I193+I192+I191+I190</f>
        <v>1536</v>
      </c>
      <c r="J195" s="27">
        <f>J194+J193+J192+J191+J190</f>
        <v>1920</v>
      </c>
      <c r="K195" s="27">
        <f>K190+K191+K192+K193+K194</f>
        <v>3456</v>
      </c>
      <c r="L195" s="27"/>
      <c r="M195" s="31">
        <f>L194+L193+L192+L191+L190</f>
        <v>0.44444444444444442</v>
      </c>
    </row>
    <row r="196" spans="1:18" s="1" customFormat="1" ht="15" customHeight="1" x14ac:dyDescent="0.25">
      <c r="A196" s="27"/>
      <c r="B196" s="32"/>
      <c r="C196" s="33"/>
      <c r="D196" s="20"/>
      <c r="E196" s="29">
        <v>1</v>
      </c>
      <c r="F196" s="29">
        <v>10</v>
      </c>
      <c r="G196" s="30">
        <v>4</v>
      </c>
      <c r="H196" s="30">
        <f>G196*36</f>
        <v>144</v>
      </c>
      <c r="I196" s="27">
        <f>F196*G196*16</f>
        <v>640</v>
      </c>
      <c r="J196" s="27">
        <f>F196*G196*20</f>
        <v>800</v>
      </c>
      <c r="K196" s="27">
        <f>I196+J196</f>
        <v>1440</v>
      </c>
      <c r="L196" s="27">
        <f>4/18</f>
        <v>0.22222222222222221</v>
      </c>
      <c r="M196" s="31"/>
    </row>
    <row r="197" spans="1:18" s="1" customFormat="1" ht="13.5" customHeight="1" x14ac:dyDescent="0.25">
      <c r="A197" s="27"/>
      <c r="B197" s="32"/>
      <c r="C197" s="33"/>
      <c r="D197" s="20"/>
      <c r="E197" s="29">
        <v>1</v>
      </c>
      <c r="F197" s="29">
        <v>10</v>
      </c>
      <c r="G197" s="30">
        <v>4</v>
      </c>
      <c r="H197" s="30">
        <f t="shared" ref="H197:H198" si="167">G197*36</f>
        <v>144</v>
      </c>
      <c r="I197" s="27">
        <f t="shared" ref="I197:I198" si="168">F197*G197*16</f>
        <v>640</v>
      </c>
      <c r="J197" s="27">
        <f t="shared" ref="J197:J198" si="169">F197*G197*20</f>
        <v>800</v>
      </c>
      <c r="K197" s="27">
        <f t="shared" ref="K197:K198" si="170">I197+J197</f>
        <v>1440</v>
      </c>
      <c r="L197" s="27">
        <f t="shared" ref="L197" si="171">4/18</f>
        <v>0.22222222222222221</v>
      </c>
      <c r="M197" s="31"/>
    </row>
    <row r="198" spans="1:18" s="1" customFormat="1" ht="14.25" customHeight="1" x14ac:dyDescent="0.25">
      <c r="A198" s="27"/>
      <c r="B198" s="32"/>
      <c r="C198" s="33"/>
      <c r="D198" s="20"/>
      <c r="E198" s="29">
        <v>1</v>
      </c>
      <c r="F198" s="29">
        <v>8</v>
      </c>
      <c r="G198" s="30">
        <v>4</v>
      </c>
      <c r="H198" s="30">
        <f t="shared" si="167"/>
        <v>144</v>
      </c>
      <c r="I198" s="27">
        <f t="shared" si="168"/>
        <v>512</v>
      </c>
      <c r="J198" s="27">
        <f t="shared" si="169"/>
        <v>640</v>
      </c>
      <c r="K198" s="27">
        <f t="shared" si="170"/>
        <v>1152</v>
      </c>
      <c r="L198" s="27">
        <f>4/18</f>
        <v>0.22222222222222221</v>
      </c>
      <c r="M198" s="31"/>
    </row>
    <row r="199" spans="1:18" s="1" customFormat="1" ht="18.75" customHeight="1" x14ac:dyDescent="0.25">
      <c r="A199" s="27"/>
      <c r="B199" s="32">
        <v>21582</v>
      </c>
      <c r="C199" s="33" t="s">
        <v>38</v>
      </c>
      <c r="D199" s="20" t="s">
        <v>74</v>
      </c>
      <c r="E199" s="29">
        <f t="shared" ref="E199:K199" si="172">E196+E197+E198</f>
        <v>3</v>
      </c>
      <c r="F199" s="29">
        <f t="shared" si="172"/>
        <v>28</v>
      </c>
      <c r="G199" s="30">
        <f t="shared" si="172"/>
        <v>12</v>
      </c>
      <c r="H199" s="30">
        <f t="shared" si="172"/>
        <v>432</v>
      </c>
      <c r="I199" s="27">
        <f t="shared" si="172"/>
        <v>1792</v>
      </c>
      <c r="J199" s="27">
        <f t="shared" si="172"/>
        <v>2240</v>
      </c>
      <c r="K199" s="27">
        <f t="shared" si="172"/>
        <v>4032</v>
      </c>
      <c r="L199" s="27"/>
      <c r="M199" s="31">
        <f>L196+L197+L198</f>
        <v>0.66666666666666663</v>
      </c>
    </row>
    <row r="200" spans="1:18" s="1" customFormat="1" x14ac:dyDescent="0.25">
      <c r="A200" s="39"/>
      <c r="B200" s="40"/>
      <c r="C200" s="41" t="s">
        <v>68</v>
      </c>
      <c r="D200" s="42"/>
      <c r="E200" s="42">
        <f>E195+E199</f>
        <v>5</v>
      </c>
      <c r="F200" s="42">
        <f>F195+F199</f>
        <v>52</v>
      </c>
      <c r="G200" s="41"/>
      <c r="H200" s="41"/>
      <c r="I200" s="39">
        <f>I195+I199</f>
        <v>3328</v>
      </c>
      <c r="J200" s="39">
        <f>J195+J199</f>
        <v>4160</v>
      </c>
      <c r="K200" s="39">
        <f>I200+J200</f>
        <v>7488</v>
      </c>
      <c r="L200" s="39"/>
      <c r="M200" s="39"/>
      <c r="R200" s="23"/>
    </row>
    <row r="201" spans="1:18" s="1" customFormat="1" x14ac:dyDescent="0.25">
      <c r="A201" s="27"/>
      <c r="B201" s="58"/>
      <c r="C201" s="70" t="s">
        <v>48</v>
      </c>
      <c r="D201" s="70"/>
      <c r="E201" s="70"/>
      <c r="F201" s="70"/>
      <c r="G201" s="70"/>
      <c r="H201" s="70"/>
      <c r="I201" s="70"/>
      <c r="J201" s="70"/>
      <c r="K201" s="70"/>
      <c r="L201" s="70"/>
      <c r="M201" s="70"/>
    </row>
    <row r="202" spans="1:18" ht="15" customHeight="1" x14ac:dyDescent="0.25">
      <c r="A202" s="27"/>
      <c r="B202" s="20"/>
      <c r="C202" s="30"/>
      <c r="D202" s="20"/>
      <c r="E202" s="29">
        <v>1</v>
      </c>
      <c r="F202" s="29">
        <v>10</v>
      </c>
      <c r="G202" s="30">
        <v>4</v>
      </c>
      <c r="H202" s="30">
        <f>G202*36</f>
        <v>144</v>
      </c>
      <c r="I202" s="27">
        <f>F202*G202*16</f>
        <v>640</v>
      </c>
      <c r="J202" s="27">
        <f>F202*G202*20</f>
        <v>800</v>
      </c>
      <c r="K202" s="27">
        <f>G202*36*F202</f>
        <v>1440</v>
      </c>
      <c r="L202" s="31">
        <f>G202/18</f>
        <v>0.22222222222222221</v>
      </c>
      <c r="M202" s="31"/>
    </row>
    <row r="203" spans="1:18" x14ac:dyDescent="0.25">
      <c r="A203" s="27"/>
      <c r="B203" s="32"/>
      <c r="C203" s="20"/>
      <c r="D203" s="29"/>
      <c r="E203" s="29">
        <v>0</v>
      </c>
      <c r="F203" s="29">
        <v>0</v>
      </c>
      <c r="G203" s="30">
        <v>0</v>
      </c>
      <c r="H203" s="30">
        <f t="shared" ref="H203" si="173">G203*36</f>
        <v>0</v>
      </c>
      <c r="I203" s="27">
        <f t="shared" ref="I203" si="174">F203*G203*16</f>
        <v>0</v>
      </c>
      <c r="J203" s="27">
        <f t="shared" ref="J203" si="175">F203*G203*20</f>
        <v>0</v>
      </c>
      <c r="K203" s="27">
        <f t="shared" ref="K203" si="176">G203*36*F203</f>
        <v>0</v>
      </c>
      <c r="L203" s="31">
        <f t="shared" ref="L203" si="177">G203/18</f>
        <v>0</v>
      </c>
      <c r="M203" s="27"/>
    </row>
    <row r="204" spans="1:18" ht="24.75" customHeight="1" x14ac:dyDescent="0.25">
      <c r="A204" s="27"/>
      <c r="B204" s="32">
        <v>21549</v>
      </c>
      <c r="C204" s="33" t="s">
        <v>63</v>
      </c>
      <c r="D204" s="29" t="s">
        <v>6</v>
      </c>
      <c r="E204" s="29">
        <f>E203+E202</f>
        <v>1</v>
      </c>
      <c r="F204" s="29">
        <f>F202+F203</f>
        <v>10</v>
      </c>
      <c r="G204" s="30">
        <f>G203+G202</f>
        <v>4</v>
      </c>
      <c r="H204" s="30">
        <f>H203+H202</f>
        <v>144</v>
      </c>
      <c r="I204" s="27">
        <f>I203+I202</f>
        <v>640</v>
      </c>
      <c r="J204" s="27">
        <f>J203+J202</f>
        <v>800</v>
      </c>
      <c r="K204" s="27">
        <f>K202+K203</f>
        <v>1440</v>
      </c>
      <c r="L204" s="27"/>
      <c r="M204" s="31">
        <f>L203+L202</f>
        <v>0.22222222222222221</v>
      </c>
    </row>
    <row r="205" spans="1:18" s="1" customFormat="1" x14ac:dyDescent="0.25">
      <c r="A205" s="27"/>
      <c r="B205" s="20"/>
      <c r="C205" s="35"/>
      <c r="D205" s="20"/>
      <c r="E205" s="29">
        <v>1</v>
      </c>
      <c r="F205" s="29">
        <v>10</v>
      </c>
      <c r="G205" s="30">
        <v>4</v>
      </c>
      <c r="H205" s="30">
        <f>G205*36</f>
        <v>144</v>
      </c>
      <c r="I205" s="27">
        <f>F205*G205*16</f>
        <v>640</v>
      </c>
      <c r="J205" s="27">
        <f>F205*G205*20</f>
        <v>800</v>
      </c>
      <c r="K205" s="27">
        <f>G205*36*F205</f>
        <v>1440</v>
      </c>
      <c r="L205" s="31">
        <f>G205/18</f>
        <v>0.22222222222222221</v>
      </c>
      <c r="M205" s="31"/>
    </row>
    <row r="206" spans="1:18" s="1" customFormat="1" x14ac:dyDescent="0.25">
      <c r="A206" s="27"/>
      <c r="B206" s="20"/>
      <c r="C206" s="35"/>
      <c r="D206" s="20"/>
      <c r="E206" s="29">
        <v>1</v>
      </c>
      <c r="F206" s="29">
        <v>10</v>
      </c>
      <c r="G206" s="30">
        <v>4</v>
      </c>
      <c r="H206" s="30">
        <v>144</v>
      </c>
      <c r="I206" s="27">
        <f>F206*G206*16</f>
        <v>640</v>
      </c>
      <c r="J206" s="27">
        <f>F206*G206*20</f>
        <v>800</v>
      </c>
      <c r="K206" s="27">
        <f>G206*36*F206</f>
        <v>1440</v>
      </c>
      <c r="L206" s="31">
        <f>G206/18</f>
        <v>0.22222222222222221</v>
      </c>
      <c r="M206" s="31"/>
    </row>
    <row r="207" spans="1:18" s="1" customFormat="1" x14ac:dyDescent="0.25">
      <c r="A207" s="27"/>
      <c r="B207" s="20"/>
      <c r="C207" s="35"/>
      <c r="D207" s="20"/>
      <c r="E207" s="29">
        <v>0</v>
      </c>
      <c r="F207" s="29">
        <v>0</v>
      </c>
      <c r="G207" s="30">
        <v>0</v>
      </c>
      <c r="H207" s="30">
        <v>0</v>
      </c>
      <c r="I207" s="27">
        <f>F207*G207*16</f>
        <v>0</v>
      </c>
      <c r="J207" s="27">
        <f>F207*G207*20</f>
        <v>0</v>
      </c>
      <c r="K207" s="27">
        <f>G207*36*F207</f>
        <v>0</v>
      </c>
      <c r="L207" s="31">
        <f>G207/18</f>
        <v>0</v>
      </c>
      <c r="M207" s="31"/>
    </row>
    <row r="208" spans="1:18" s="1" customFormat="1" x14ac:dyDescent="0.25">
      <c r="A208" s="27"/>
      <c r="B208" s="32"/>
      <c r="C208" s="44"/>
      <c r="D208" s="29"/>
      <c r="E208" s="29">
        <v>0</v>
      </c>
      <c r="F208" s="29">
        <v>0</v>
      </c>
      <c r="G208" s="30">
        <v>0</v>
      </c>
      <c r="H208" s="30">
        <f t="shared" ref="H208" si="178">G208*36</f>
        <v>0</v>
      </c>
      <c r="I208" s="27">
        <f t="shared" ref="I208" si="179">F208*G208*16</f>
        <v>0</v>
      </c>
      <c r="J208" s="27">
        <f t="shared" ref="J208" si="180">F208*G208*20</f>
        <v>0</v>
      </c>
      <c r="K208" s="27">
        <f t="shared" ref="K208" si="181">G208*36*F208</f>
        <v>0</v>
      </c>
      <c r="L208" s="31">
        <f t="shared" ref="L208" si="182">G208/18</f>
        <v>0</v>
      </c>
      <c r="M208" s="27"/>
    </row>
    <row r="209" spans="1:13" s="1" customFormat="1" x14ac:dyDescent="0.25">
      <c r="A209" s="27"/>
      <c r="B209" s="32">
        <v>21582</v>
      </c>
      <c r="C209" s="33" t="s">
        <v>16</v>
      </c>
      <c r="D209" s="29" t="s">
        <v>6</v>
      </c>
      <c r="E209" s="29">
        <f>SUM(E205:E208)</f>
        <v>2</v>
      </c>
      <c r="F209" s="29">
        <f t="shared" ref="F209:K209" si="183">F205+F206+F207+F208</f>
        <v>20</v>
      </c>
      <c r="G209" s="30">
        <f t="shared" si="183"/>
        <v>8</v>
      </c>
      <c r="H209" s="30">
        <f t="shared" si="183"/>
        <v>288</v>
      </c>
      <c r="I209" s="27">
        <f t="shared" si="183"/>
        <v>1280</v>
      </c>
      <c r="J209" s="27">
        <f t="shared" si="183"/>
        <v>1600</v>
      </c>
      <c r="K209" s="27">
        <f t="shared" si="183"/>
        <v>2880</v>
      </c>
      <c r="L209" s="27"/>
      <c r="M209" s="31">
        <f>L205+L206+L207+L208</f>
        <v>0.44444444444444442</v>
      </c>
    </row>
    <row r="210" spans="1:13" s="1" customFormat="1" x14ac:dyDescent="0.25">
      <c r="A210" s="39"/>
      <c r="B210" s="40"/>
      <c r="C210" s="42" t="s">
        <v>68</v>
      </c>
      <c r="D210" s="42"/>
      <c r="E210" s="42">
        <f>E204+E209</f>
        <v>3</v>
      </c>
      <c r="F210" s="42">
        <f>F204+F209</f>
        <v>30</v>
      </c>
      <c r="G210" s="41">
        <f>G204+G209</f>
        <v>12</v>
      </c>
      <c r="H210" s="41">
        <f>H204+H209</f>
        <v>432</v>
      </c>
      <c r="I210" s="39">
        <f>I209</f>
        <v>1280</v>
      </c>
      <c r="J210" s="39">
        <f>J209</f>
        <v>1600</v>
      </c>
      <c r="K210" s="39">
        <f>I210+J210</f>
        <v>2880</v>
      </c>
      <c r="L210" s="39"/>
      <c r="M210" s="39"/>
    </row>
    <row r="211" spans="1:13" s="1" customFormat="1" x14ac:dyDescent="0.25">
      <c r="A211" s="27"/>
      <c r="B211" s="69" t="s">
        <v>49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2"/>
    </row>
    <row r="212" spans="1:13" x14ac:dyDescent="0.25">
      <c r="A212" s="27"/>
      <c r="B212" s="20"/>
      <c r="C212" s="20"/>
      <c r="D212" s="20"/>
      <c r="E212" s="29"/>
      <c r="F212" s="29"/>
      <c r="G212" s="30"/>
      <c r="H212" s="30">
        <f>G212*36</f>
        <v>0</v>
      </c>
      <c r="I212" s="27">
        <f>F212*G212*16</f>
        <v>0</v>
      </c>
      <c r="J212" s="27">
        <f>F212*G212*20</f>
        <v>0</v>
      </c>
      <c r="K212" s="27">
        <f>G212*36*F212</f>
        <v>0</v>
      </c>
      <c r="L212" s="31">
        <f>G212/18</f>
        <v>0</v>
      </c>
      <c r="M212" s="31"/>
    </row>
    <row r="213" spans="1:13" x14ac:dyDescent="0.25">
      <c r="A213" s="27"/>
      <c r="B213" s="32"/>
      <c r="C213" s="30"/>
      <c r="D213" s="29"/>
      <c r="E213" s="29"/>
      <c r="F213" s="29"/>
      <c r="G213" s="30"/>
      <c r="H213" s="30">
        <f>G213*36</f>
        <v>0</v>
      </c>
      <c r="I213" s="27">
        <f t="shared" ref="I213" si="184">F213*G213*16</f>
        <v>0</v>
      </c>
      <c r="J213" s="27">
        <f t="shared" ref="J213" si="185">F213*G213*20</f>
        <v>0</v>
      </c>
      <c r="K213" s="27">
        <f t="shared" ref="K213" si="186">G213*36*F213</f>
        <v>0</v>
      </c>
      <c r="L213" s="31">
        <f t="shared" ref="L213" si="187">G213/18</f>
        <v>0</v>
      </c>
      <c r="M213" s="27"/>
    </row>
    <row r="214" spans="1:13" ht="15.75" customHeight="1" x14ac:dyDescent="0.25">
      <c r="A214" s="27"/>
      <c r="B214" s="56"/>
      <c r="C214" s="56"/>
      <c r="D214" s="56"/>
      <c r="E214" s="29">
        <f>E213+E212</f>
        <v>0</v>
      </c>
      <c r="F214" s="29">
        <f>F212+F213</f>
        <v>0</v>
      </c>
      <c r="G214" s="30">
        <f>G213+G212</f>
        <v>0</v>
      </c>
      <c r="H214" s="30">
        <f>H213+H212</f>
        <v>0</v>
      </c>
      <c r="I214" s="27">
        <f>I213+I212</f>
        <v>0</v>
      </c>
      <c r="J214" s="27">
        <f>J213+J212</f>
        <v>0</v>
      </c>
      <c r="K214" s="27">
        <f>K212+K213</f>
        <v>0</v>
      </c>
      <c r="L214" s="27"/>
      <c r="M214" s="31">
        <f>L213+L212</f>
        <v>0</v>
      </c>
    </row>
    <row r="215" spans="1:13" s="1" customFormat="1" x14ac:dyDescent="0.25">
      <c r="A215" s="39"/>
      <c r="B215" s="40"/>
      <c r="C215" s="42" t="s">
        <v>68</v>
      </c>
      <c r="D215" s="42"/>
      <c r="E215" s="42">
        <f>E214</f>
        <v>0</v>
      </c>
      <c r="F215" s="42">
        <f>F214</f>
        <v>0</v>
      </c>
      <c r="G215" s="41"/>
      <c r="H215" s="41"/>
      <c r="I215" s="39">
        <f>I214</f>
        <v>0</v>
      </c>
      <c r="J215" s="39">
        <f>J214</f>
        <v>0</v>
      </c>
      <c r="K215" s="39">
        <f>K214</f>
        <v>0</v>
      </c>
      <c r="L215" s="39"/>
      <c r="M215" s="39"/>
    </row>
    <row r="216" spans="1:13" x14ac:dyDescent="0.25">
      <c r="A216" s="27"/>
      <c r="B216" s="69" t="s">
        <v>50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2"/>
    </row>
    <row r="217" spans="1:13" ht="18" customHeight="1" x14ac:dyDescent="0.25">
      <c r="A217" s="27"/>
      <c r="B217" s="32"/>
      <c r="C217" s="29"/>
      <c r="D217" s="29"/>
      <c r="E217" s="29">
        <v>0</v>
      </c>
      <c r="F217" s="29">
        <v>0</v>
      </c>
      <c r="G217" s="30">
        <v>0</v>
      </c>
      <c r="H217" s="30">
        <f>G217*36</f>
        <v>0</v>
      </c>
      <c r="I217" s="27">
        <f>F217*G217*16</f>
        <v>0</v>
      </c>
      <c r="J217" s="27">
        <f>F217*G217*20</f>
        <v>0</v>
      </c>
      <c r="K217" s="27">
        <f>F217*G217*36</f>
        <v>0</v>
      </c>
      <c r="L217" s="31">
        <f>G217/18</f>
        <v>0</v>
      </c>
      <c r="M217" s="31"/>
    </row>
    <row r="218" spans="1:13" s="1" customFormat="1" x14ac:dyDescent="0.25">
      <c r="A218" s="27"/>
      <c r="B218" s="32"/>
      <c r="C218" s="30"/>
      <c r="D218" s="29"/>
      <c r="E218" s="29">
        <v>0</v>
      </c>
      <c r="F218" s="29">
        <v>0</v>
      </c>
      <c r="G218" s="30">
        <v>0</v>
      </c>
      <c r="H218" s="30">
        <f t="shared" ref="H218:H221" si="188">G218*36</f>
        <v>0</v>
      </c>
      <c r="I218" s="27">
        <f t="shared" ref="I218:I221" si="189">F218*G218*16</f>
        <v>0</v>
      </c>
      <c r="J218" s="27">
        <f t="shared" ref="J218:J221" si="190">F218*G218*20</f>
        <v>0</v>
      </c>
      <c r="K218" s="27">
        <f t="shared" ref="K218:K221" si="191">F218*G218*36</f>
        <v>0</v>
      </c>
      <c r="L218" s="31">
        <f t="shared" ref="L218:L221" si="192">G218/18</f>
        <v>0</v>
      </c>
      <c r="M218" s="27"/>
    </row>
    <row r="219" spans="1:13" s="1" customFormat="1" x14ac:dyDescent="0.25">
      <c r="A219" s="27"/>
      <c r="B219" s="32"/>
      <c r="C219" s="30"/>
      <c r="D219" s="29"/>
      <c r="E219" s="29">
        <v>0</v>
      </c>
      <c r="F219" s="29">
        <v>0</v>
      </c>
      <c r="G219" s="30">
        <v>0</v>
      </c>
      <c r="H219" s="30">
        <f t="shared" si="188"/>
        <v>0</v>
      </c>
      <c r="I219" s="27">
        <f t="shared" si="189"/>
        <v>0</v>
      </c>
      <c r="J219" s="27">
        <f t="shared" si="190"/>
        <v>0</v>
      </c>
      <c r="K219" s="27">
        <f t="shared" si="191"/>
        <v>0</v>
      </c>
      <c r="L219" s="31">
        <f t="shared" si="192"/>
        <v>0</v>
      </c>
      <c r="M219" s="27"/>
    </row>
    <row r="220" spans="1:13" s="1" customFormat="1" x14ac:dyDescent="0.25">
      <c r="A220" s="27"/>
      <c r="B220" s="32"/>
      <c r="C220" s="30"/>
      <c r="D220" s="29"/>
      <c r="E220" s="29">
        <v>0</v>
      </c>
      <c r="F220" s="29">
        <v>0</v>
      </c>
      <c r="G220" s="30">
        <v>0</v>
      </c>
      <c r="H220" s="30">
        <f t="shared" si="188"/>
        <v>0</v>
      </c>
      <c r="I220" s="27">
        <f t="shared" si="189"/>
        <v>0</v>
      </c>
      <c r="J220" s="27">
        <f t="shared" si="190"/>
        <v>0</v>
      </c>
      <c r="K220" s="27">
        <f t="shared" si="191"/>
        <v>0</v>
      </c>
      <c r="L220" s="31">
        <f t="shared" si="192"/>
        <v>0</v>
      </c>
      <c r="M220" s="27"/>
    </row>
    <row r="221" spans="1:13" s="1" customFormat="1" x14ac:dyDescent="0.25">
      <c r="A221" s="27"/>
      <c r="B221" s="32"/>
      <c r="C221" s="30"/>
      <c r="D221" s="29"/>
      <c r="E221" s="29">
        <v>0</v>
      </c>
      <c r="F221" s="29">
        <v>0</v>
      </c>
      <c r="G221" s="30">
        <v>0</v>
      </c>
      <c r="H221" s="30">
        <f t="shared" si="188"/>
        <v>0</v>
      </c>
      <c r="I221" s="27">
        <f t="shared" si="189"/>
        <v>0</v>
      </c>
      <c r="J221" s="27">
        <f t="shared" si="190"/>
        <v>0</v>
      </c>
      <c r="K221" s="27">
        <f t="shared" si="191"/>
        <v>0</v>
      </c>
      <c r="L221" s="27">
        <f t="shared" si="192"/>
        <v>0</v>
      </c>
      <c r="M221" s="27"/>
    </row>
    <row r="222" spans="1:13" s="1" customFormat="1" x14ac:dyDescent="0.25">
      <c r="A222" s="27"/>
      <c r="B222" s="32">
        <v>0</v>
      </c>
      <c r="C222" s="45">
        <v>0</v>
      </c>
      <c r="D222" s="29">
        <v>0</v>
      </c>
      <c r="E222" s="29">
        <f>E221+E220+E219+E218+E217</f>
        <v>0</v>
      </c>
      <c r="F222" s="29">
        <f>F217+F218+F219+F220+F221</f>
        <v>0</v>
      </c>
      <c r="G222" s="30">
        <f>G221+G220+G219+G218+G217</f>
        <v>0</v>
      </c>
      <c r="H222" s="30">
        <f>H221+H220+H219+H218+H217</f>
        <v>0</v>
      </c>
      <c r="I222" s="27">
        <f>I221+I220+I219+I218+I217</f>
        <v>0</v>
      </c>
      <c r="J222" s="27">
        <f>J221+J220+J219+J218+J217</f>
        <v>0</v>
      </c>
      <c r="K222" s="27">
        <f>K221+K220+K219+K218+K217</f>
        <v>0</v>
      </c>
      <c r="L222" s="27"/>
      <c r="M222" s="31">
        <f>L221+L220+L219+L218+L217</f>
        <v>0</v>
      </c>
    </row>
    <row r="223" spans="1:13" x14ac:dyDescent="0.25">
      <c r="A223" s="27"/>
      <c r="B223" s="27"/>
      <c r="C223" s="39" t="s">
        <v>68</v>
      </c>
      <c r="D223" s="27"/>
      <c r="E223" s="39">
        <f>E222</f>
        <v>0</v>
      </c>
      <c r="F223" s="39">
        <f>F222</f>
        <v>0</v>
      </c>
      <c r="G223" s="39"/>
      <c r="H223" s="39">
        <f>H222</f>
        <v>0</v>
      </c>
      <c r="I223" s="39">
        <f>I222</f>
        <v>0</v>
      </c>
      <c r="J223" s="39">
        <f>J222</f>
        <v>0</v>
      </c>
      <c r="K223" s="39">
        <f>K222</f>
        <v>0</v>
      </c>
      <c r="L223" s="39"/>
      <c r="M223" s="27"/>
    </row>
    <row r="224" spans="1:13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94.5" x14ac:dyDescent="0.25">
      <c r="A225" s="20"/>
      <c r="B225" s="26"/>
      <c r="C225" s="59" t="s">
        <v>115</v>
      </c>
      <c r="D225" s="26"/>
      <c r="E225" s="60">
        <f>J234+J237+J240</f>
        <v>1920</v>
      </c>
      <c r="F225" s="26" t="s">
        <v>52</v>
      </c>
      <c r="G225" s="26"/>
      <c r="H225" s="26"/>
      <c r="I225" s="26"/>
      <c r="J225" s="26"/>
      <c r="K225" s="26"/>
      <c r="L225" s="26"/>
      <c r="M225" s="26"/>
    </row>
    <row r="226" spans="1:13" ht="15.75" x14ac:dyDescent="0.25">
      <c r="A226" s="20"/>
      <c r="B226" s="26"/>
      <c r="C226" s="26"/>
      <c r="D226" s="26"/>
      <c r="E226" s="60">
        <f>J255</f>
        <v>5248</v>
      </c>
      <c r="F226" s="26" t="s">
        <v>53</v>
      </c>
      <c r="G226" s="26"/>
      <c r="H226" s="26"/>
      <c r="I226" s="26"/>
      <c r="J226" s="26"/>
      <c r="K226" s="26"/>
      <c r="L226" s="26"/>
      <c r="M226" s="61"/>
    </row>
    <row r="227" spans="1:13" ht="15.75" x14ac:dyDescent="0.25">
      <c r="A227" s="20"/>
      <c r="B227" s="26"/>
      <c r="C227" s="26"/>
      <c r="D227" s="26"/>
      <c r="E227" s="60">
        <f>J245</f>
        <v>320</v>
      </c>
      <c r="F227" s="26" t="s">
        <v>54</v>
      </c>
      <c r="G227" s="26"/>
      <c r="H227" s="26"/>
      <c r="I227" s="26"/>
      <c r="J227" s="26"/>
      <c r="K227" s="26"/>
      <c r="L227" s="26"/>
      <c r="M227" s="61"/>
    </row>
    <row r="228" spans="1:13" ht="15.75" x14ac:dyDescent="0.25">
      <c r="A228" s="20"/>
      <c r="B228" s="26"/>
      <c r="C228" s="62"/>
      <c r="D228" s="62"/>
      <c r="E228" s="62">
        <f>J255+J241</f>
        <v>7168</v>
      </c>
      <c r="F228" s="26" t="s">
        <v>58</v>
      </c>
      <c r="G228" s="26"/>
      <c r="H228" s="26" t="s">
        <v>59</v>
      </c>
      <c r="I228" s="26">
        <f>F241+F255</f>
        <v>11</v>
      </c>
      <c r="J228" s="26" t="s">
        <v>25</v>
      </c>
      <c r="K228" s="26">
        <f>G241+G255</f>
        <v>117</v>
      </c>
      <c r="L228" s="26"/>
      <c r="M228" s="61"/>
    </row>
    <row r="229" spans="1:13" ht="75" x14ac:dyDescent="0.25">
      <c r="A229" s="56"/>
      <c r="B229" s="25"/>
      <c r="C229" s="28" t="s">
        <v>0</v>
      </c>
      <c r="D229" s="56" t="s">
        <v>113</v>
      </c>
      <c r="E229" s="28" t="s">
        <v>105</v>
      </c>
      <c r="F229" s="27" t="s">
        <v>8</v>
      </c>
      <c r="G229" s="28" t="s">
        <v>9</v>
      </c>
      <c r="H229" s="28" t="s">
        <v>2</v>
      </c>
      <c r="I229" s="28" t="s">
        <v>3</v>
      </c>
      <c r="J229" s="28" t="s">
        <v>10</v>
      </c>
      <c r="K229" s="28" t="s">
        <v>39</v>
      </c>
      <c r="L229" s="28" t="s">
        <v>21</v>
      </c>
      <c r="M229" s="28" t="s">
        <v>11</v>
      </c>
    </row>
    <row r="230" spans="1:13" x14ac:dyDescent="0.25">
      <c r="A230" s="56"/>
      <c r="B230" s="25"/>
      <c r="C230" s="27"/>
      <c r="D230" s="28"/>
      <c r="E230" s="27"/>
      <c r="F230" s="27"/>
      <c r="G230" s="28"/>
      <c r="H230" s="28"/>
      <c r="I230" s="28"/>
      <c r="J230" s="28"/>
      <c r="K230" s="28"/>
      <c r="L230" s="28"/>
      <c r="M230" s="28"/>
    </row>
    <row r="231" spans="1:13" x14ac:dyDescent="0.25">
      <c r="A231" s="56"/>
      <c r="B231" s="63"/>
      <c r="C231" s="69" t="s">
        <v>44</v>
      </c>
      <c r="D231" s="70"/>
      <c r="E231" s="70"/>
      <c r="F231" s="70"/>
      <c r="G231" s="70"/>
      <c r="H231" s="70"/>
      <c r="I231" s="70"/>
      <c r="J231" s="70"/>
      <c r="K231" s="70"/>
      <c r="L231" s="70"/>
      <c r="M231" s="70"/>
    </row>
    <row r="232" spans="1:13" x14ac:dyDescent="0.25">
      <c r="A232" s="56"/>
      <c r="B232" s="63"/>
      <c r="C232" s="27"/>
      <c r="D232" s="27"/>
      <c r="E232" s="20" t="s">
        <v>106</v>
      </c>
      <c r="F232" s="29">
        <v>1</v>
      </c>
      <c r="G232" s="29">
        <v>10</v>
      </c>
      <c r="H232" s="30">
        <v>4</v>
      </c>
      <c r="I232" s="30">
        <f>H232*36</f>
        <v>144</v>
      </c>
      <c r="J232" s="27">
        <f>G232*H232*16</f>
        <v>640</v>
      </c>
      <c r="K232" s="27">
        <f>G232*H232*20</f>
        <v>800</v>
      </c>
      <c r="L232" s="27">
        <f>H232*36*G232</f>
        <v>1440</v>
      </c>
      <c r="M232" s="31">
        <f>H232/18</f>
        <v>0.22222222222222221</v>
      </c>
    </row>
    <row r="233" spans="1:13" x14ac:dyDescent="0.25">
      <c r="A233" s="56"/>
      <c r="B233" s="63"/>
      <c r="C233" s="30"/>
      <c r="D233" s="32"/>
      <c r="E233" s="29" t="s">
        <v>107</v>
      </c>
      <c r="F233" s="29">
        <v>1</v>
      </c>
      <c r="G233" s="29">
        <v>10</v>
      </c>
      <c r="H233" s="30">
        <v>4</v>
      </c>
      <c r="I233" s="30">
        <v>144</v>
      </c>
      <c r="J233" s="27">
        <f t="shared" ref="J233" si="193">G233*H233*16</f>
        <v>640</v>
      </c>
      <c r="K233" s="27">
        <f t="shared" ref="K233" si="194">G233*H233*20</f>
        <v>800</v>
      </c>
      <c r="L233" s="27">
        <f t="shared" ref="L233" si="195">H233*36*G233</f>
        <v>1440</v>
      </c>
      <c r="M233" s="31">
        <f t="shared" ref="M233" si="196">H233/18</f>
        <v>0.22222222222222221</v>
      </c>
    </row>
    <row r="234" spans="1:13" x14ac:dyDescent="0.25">
      <c r="A234" s="56"/>
      <c r="B234" s="63"/>
      <c r="C234" s="30" t="s">
        <v>32</v>
      </c>
      <c r="D234" s="32">
        <v>30116</v>
      </c>
      <c r="E234" s="29"/>
      <c r="F234" s="29">
        <f>F233+F232</f>
        <v>2</v>
      </c>
      <c r="G234" s="29">
        <v>10</v>
      </c>
      <c r="H234" s="30">
        <f>H233+H232</f>
        <v>8</v>
      </c>
      <c r="I234" s="30">
        <f>I233+I232</f>
        <v>288</v>
      </c>
      <c r="J234" s="27">
        <f>J232+J233</f>
        <v>1280</v>
      </c>
      <c r="K234" s="27">
        <f>K233+K232</f>
        <v>1600</v>
      </c>
      <c r="L234" s="27">
        <f>L232+L233</f>
        <v>2880</v>
      </c>
      <c r="M234" s="27"/>
    </row>
    <row r="235" spans="1:13" x14ac:dyDescent="0.25">
      <c r="A235" s="56"/>
      <c r="B235" s="63"/>
      <c r="C235" s="27"/>
      <c r="D235" s="27"/>
      <c r="E235" s="20" t="s">
        <v>107</v>
      </c>
      <c r="F235" s="27">
        <v>1</v>
      </c>
      <c r="G235" s="29">
        <v>10</v>
      </c>
      <c r="H235" s="30">
        <v>4</v>
      </c>
      <c r="I235" s="30">
        <f>H235*36</f>
        <v>144</v>
      </c>
      <c r="J235" s="27">
        <f>G235*H235*16</f>
        <v>640</v>
      </c>
      <c r="K235" s="27">
        <f>G235*H235*20</f>
        <v>800</v>
      </c>
      <c r="L235" s="27">
        <f>H235*36*G235</f>
        <v>1440</v>
      </c>
      <c r="M235" s="31">
        <f>H235/18</f>
        <v>0.22222222222222221</v>
      </c>
    </row>
    <row r="236" spans="1:13" x14ac:dyDescent="0.25">
      <c r="A236" s="56"/>
      <c r="B236" s="63"/>
      <c r="C236" s="27"/>
      <c r="D236" s="27"/>
      <c r="E236" s="29"/>
      <c r="F236" s="27">
        <v>0</v>
      </c>
      <c r="G236" s="29">
        <v>0</v>
      </c>
      <c r="H236" s="30">
        <v>0</v>
      </c>
      <c r="I236" s="30">
        <f t="shared" ref="I236" si="197">H236*36</f>
        <v>0</v>
      </c>
      <c r="J236" s="27">
        <f t="shared" ref="J236" si="198">G236*H236*16</f>
        <v>0</v>
      </c>
      <c r="K236" s="27">
        <f t="shared" ref="K236" si="199">G236*H236*20</f>
        <v>0</v>
      </c>
      <c r="L236" s="27">
        <f t="shared" ref="L236" si="200">H236*36*G236</f>
        <v>0</v>
      </c>
      <c r="M236" s="31">
        <f t="shared" ref="M236" si="201">H236/18</f>
        <v>0</v>
      </c>
    </row>
    <row r="237" spans="1:13" x14ac:dyDescent="0.25">
      <c r="A237" s="56"/>
      <c r="B237" s="63"/>
      <c r="C237" s="28" t="s">
        <v>108</v>
      </c>
      <c r="D237" s="27">
        <v>30198</v>
      </c>
      <c r="E237" s="27"/>
      <c r="F237" s="27">
        <f>F235+F236</f>
        <v>1</v>
      </c>
      <c r="G237" s="29">
        <v>10</v>
      </c>
      <c r="H237" s="30">
        <f>H236+H235</f>
        <v>4</v>
      </c>
      <c r="I237" s="30">
        <f>I236+I235</f>
        <v>144</v>
      </c>
      <c r="J237" s="27">
        <f>J236+J235</f>
        <v>640</v>
      </c>
      <c r="K237" s="27">
        <f>K236+K235</f>
        <v>800</v>
      </c>
      <c r="L237" s="27">
        <f>L235+L236</f>
        <v>1440</v>
      </c>
      <c r="M237" s="27"/>
    </row>
    <row r="238" spans="1:13" x14ac:dyDescent="0.25">
      <c r="A238" s="56"/>
      <c r="B238" s="63"/>
      <c r="C238" s="20"/>
      <c r="D238" s="20"/>
      <c r="E238" s="20"/>
      <c r="F238" s="49">
        <v>0</v>
      </c>
      <c r="G238" s="29">
        <v>0</v>
      </c>
      <c r="H238" s="30">
        <v>4</v>
      </c>
      <c r="I238" s="30">
        <f>H238*36</f>
        <v>144</v>
      </c>
      <c r="J238" s="27">
        <f>G238*H238*16</f>
        <v>0</v>
      </c>
      <c r="K238" s="27">
        <f>G238*H238*20</f>
        <v>0</v>
      </c>
      <c r="L238" s="27">
        <f>H238*36*G238</f>
        <v>0</v>
      </c>
      <c r="M238" s="31">
        <f>H238/18</f>
        <v>0.22222222222222221</v>
      </c>
    </row>
    <row r="239" spans="1:13" x14ac:dyDescent="0.25">
      <c r="A239" s="56"/>
      <c r="B239" s="63"/>
      <c r="C239" s="30"/>
      <c r="D239" s="32"/>
      <c r="E239" s="29"/>
      <c r="F239" s="29">
        <v>0</v>
      </c>
      <c r="G239" s="29">
        <v>0</v>
      </c>
      <c r="H239" s="30">
        <v>0</v>
      </c>
      <c r="I239" s="30">
        <f t="shared" ref="I239" si="202">H239*36</f>
        <v>0</v>
      </c>
      <c r="J239" s="27">
        <f t="shared" ref="J239" si="203">G239*H239*16</f>
        <v>0</v>
      </c>
      <c r="K239" s="27">
        <f t="shared" ref="K239" si="204">G239*H239*20</f>
        <v>0</v>
      </c>
      <c r="L239" s="27">
        <f t="shared" ref="L239" si="205">H239*36*G239</f>
        <v>0</v>
      </c>
      <c r="M239" s="31">
        <f t="shared" ref="M239" si="206">H239/18</f>
        <v>0</v>
      </c>
    </row>
    <row r="240" spans="1:13" ht="30" x14ac:dyDescent="0.25">
      <c r="A240" s="56"/>
      <c r="B240" s="63"/>
      <c r="C240" s="30" t="s">
        <v>109</v>
      </c>
      <c r="D240" s="32">
        <v>30028</v>
      </c>
      <c r="E240" s="29"/>
      <c r="F240" s="29">
        <f>F238+F239</f>
        <v>0</v>
      </c>
      <c r="G240" s="29">
        <v>10</v>
      </c>
      <c r="H240" s="30">
        <f>H239+H238</f>
        <v>4</v>
      </c>
      <c r="I240" s="30">
        <f>I239+I238</f>
        <v>144</v>
      </c>
      <c r="J240" s="27">
        <f>J239+J238</f>
        <v>0</v>
      </c>
      <c r="K240" s="27">
        <f>K239+K238</f>
        <v>0</v>
      </c>
      <c r="L240" s="27">
        <f>L238+L239</f>
        <v>0</v>
      </c>
      <c r="M240" s="27"/>
    </row>
    <row r="241" spans="1:13" x14ac:dyDescent="0.25">
      <c r="A241" s="56"/>
      <c r="B241" s="64"/>
      <c r="C241" s="42"/>
      <c r="D241" s="40"/>
      <c r="E241" s="42"/>
      <c r="F241" s="42">
        <f>F240+F237+F234</f>
        <v>3</v>
      </c>
      <c r="G241" s="42">
        <f>G240+G237+G234</f>
        <v>30</v>
      </c>
      <c r="H241" s="41"/>
      <c r="I241" s="41"/>
      <c r="J241" s="39">
        <f>J234+J237+J240</f>
        <v>1920</v>
      </c>
      <c r="K241" s="39">
        <f>K240+K237+K234</f>
        <v>2400</v>
      </c>
      <c r="L241" s="39">
        <f>L240+L237+L234</f>
        <v>4320</v>
      </c>
      <c r="M241" s="39"/>
    </row>
    <row r="242" spans="1:13" x14ac:dyDescent="0.25">
      <c r="A242" s="56"/>
      <c r="B242" s="63"/>
      <c r="C242" s="69" t="s">
        <v>46</v>
      </c>
      <c r="D242" s="70"/>
      <c r="E242" s="70"/>
      <c r="F242" s="70"/>
      <c r="G242" s="70"/>
      <c r="H242" s="70"/>
      <c r="I242" s="70"/>
      <c r="J242" s="70"/>
      <c r="K242" s="70"/>
      <c r="L242" s="70"/>
      <c r="M242" s="70"/>
    </row>
    <row r="243" spans="1:13" x14ac:dyDescent="0.25">
      <c r="A243" s="56"/>
      <c r="B243" s="63"/>
      <c r="C243" s="65"/>
      <c r="D243" s="36"/>
      <c r="E243" s="29" t="s">
        <v>107</v>
      </c>
      <c r="F243" s="29">
        <v>1</v>
      </c>
      <c r="G243" s="29">
        <v>10</v>
      </c>
      <c r="H243" s="30">
        <v>2</v>
      </c>
      <c r="I243" s="30">
        <f>H243*36</f>
        <v>72</v>
      </c>
      <c r="J243" s="27">
        <f>G243*H243*16</f>
        <v>320</v>
      </c>
      <c r="K243" s="27">
        <f>G243*H243*20</f>
        <v>400</v>
      </c>
      <c r="L243" s="27">
        <f>H243*36*G243</f>
        <v>720</v>
      </c>
      <c r="M243" s="31">
        <f>H243/18</f>
        <v>0.1111111111111111</v>
      </c>
    </row>
    <row r="244" spans="1:13" x14ac:dyDescent="0.25">
      <c r="A244" s="56"/>
      <c r="B244" s="63"/>
      <c r="C244" s="20"/>
      <c r="D244" s="27"/>
      <c r="E244" s="29"/>
      <c r="F244" s="29">
        <v>0</v>
      </c>
      <c r="G244" s="29">
        <v>0</v>
      </c>
      <c r="H244" s="30">
        <v>0</v>
      </c>
      <c r="I244" s="30">
        <f t="shared" ref="I244" si="207">H244*36</f>
        <v>0</v>
      </c>
      <c r="J244" s="27">
        <f t="shared" ref="J244" si="208">G244*H244*16</f>
        <v>0</v>
      </c>
      <c r="K244" s="27">
        <f t="shared" ref="K244" si="209">G244*H244*20</f>
        <v>0</v>
      </c>
      <c r="L244" s="27">
        <f t="shared" ref="L244" si="210">H244*36*G244</f>
        <v>0</v>
      </c>
      <c r="M244" s="31">
        <f t="shared" ref="M244" si="211">H244/18</f>
        <v>0</v>
      </c>
    </row>
    <row r="245" spans="1:13" x14ac:dyDescent="0.25">
      <c r="A245" s="56"/>
      <c r="B245" s="63"/>
      <c r="C245" s="38" t="s">
        <v>64</v>
      </c>
      <c r="D245" s="27">
        <v>21510</v>
      </c>
      <c r="E245" s="29"/>
      <c r="F245" s="29">
        <f>F244+F243</f>
        <v>1</v>
      </c>
      <c r="G245" s="29">
        <f>G243+G244</f>
        <v>10</v>
      </c>
      <c r="H245" s="30">
        <f>H244+H243</f>
        <v>2</v>
      </c>
      <c r="I245" s="30">
        <f>I244+I243</f>
        <v>72</v>
      </c>
      <c r="J245" s="27">
        <f>J243</f>
        <v>320</v>
      </c>
      <c r="K245" s="27">
        <f>K244+K243</f>
        <v>400</v>
      </c>
      <c r="L245" s="27">
        <f>L243+L244</f>
        <v>720</v>
      </c>
      <c r="M245" s="27"/>
    </row>
    <row r="246" spans="1:13" x14ac:dyDescent="0.25">
      <c r="A246" s="56"/>
      <c r="B246" s="63"/>
      <c r="C246" s="66"/>
      <c r="D246" s="27"/>
      <c r="E246" s="27" t="s">
        <v>107</v>
      </c>
      <c r="F246" s="29">
        <v>1</v>
      </c>
      <c r="G246" s="29">
        <v>11</v>
      </c>
      <c r="H246" s="30">
        <v>4</v>
      </c>
      <c r="I246" s="30">
        <f>H246*36</f>
        <v>144</v>
      </c>
      <c r="J246" s="27">
        <f>G246*H246*16</f>
        <v>704</v>
      </c>
      <c r="K246" s="27">
        <f>G246*H246*20</f>
        <v>880</v>
      </c>
      <c r="L246" s="27">
        <f>H246*36*G246</f>
        <v>1584</v>
      </c>
      <c r="M246" s="31">
        <f>H246/18</f>
        <v>0.22222222222222221</v>
      </c>
    </row>
    <row r="247" spans="1:13" x14ac:dyDescent="0.25">
      <c r="A247" s="56"/>
      <c r="B247" s="63"/>
      <c r="C247" s="65"/>
      <c r="D247" s="27"/>
      <c r="E247" s="29" t="s">
        <v>106</v>
      </c>
      <c r="F247" s="29">
        <v>1</v>
      </c>
      <c r="G247" s="29">
        <v>11</v>
      </c>
      <c r="H247" s="30">
        <v>4</v>
      </c>
      <c r="I247" s="30">
        <f t="shared" ref="I247" si="212">H247*36</f>
        <v>144</v>
      </c>
      <c r="J247" s="27">
        <f t="shared" ref="J247:J248" si="213">G247*H247*16</f>
        <v>704</v>
      </c>
      <c r="K247" s="27">
        <f t="shared" ref="K247:K248" si="214">G247*H247*20</f>
        <v>880</v>
      </c>
      <c r="L247" s="27">
        <f t="shared" ref="L247:L248" si="215">H247*36*G247</f>
        <v>1584</v>
      </c>
      <c r="M247" s="31">
        <f t="shared" ref="M247:M248" si="216">H247/18</f>
        <v>0.22222222222222221</v>
      </c>
    </row>
    <row r="248" spans="1:13" x14ac:dyDescent="0.25">
      <c r="A248" s="56"/>
      <c r="B248" s="63"/>
      <c r="C248" s="65"/>
      <c r="D248" s="27"/>
      <c r="E248" s="29" t="s">
        <v>110</v>
      </c>
      <c r="F248" s="29">
        <v>1</v>
      </c>
      <c r="G248" s="29">
        <v>11</v>
      </c>
      <c r="H248" s="30">
        <v>4</v>
      </c>
      <c r="I248" s="30">
        <v>144</v>
      </c>
      <c r="J248" s="27">
        <f t="shared" si="213"/>
        <v>704</v>
      </c>
      <c r="K248" s="27">
        <f t="shared" si="214"/>
        <v>880</v>
      </c>
      <c r="L248" s="27">
        <f t="shared" si="215"/>
        <v>1584</v>
      </c>
      <c r="M248" s="31">
        <f t="shared" si="216"/>
        <v>0.22222222222222221</v>
      </c>
    </row>
    <row r="249" spans="1:13" x14ac:dyDescent="0.25">
      <c r="A249" s="56"/>
      <c r="B249" s="63"/>
      <c r="C249" s="38" t="s">
        <v>90</v>
      </c>
      <c r="D249" s="27">
        <v>30085</v>
      </c>
      <c r="E249" s="29"/>
      <c r="F249" s="29">
        <f>F247+F246+F248</f>
        <v>3</v>
      </c>
      <c r="G249" s="29">
        <f>G246+G247+G248</f>
        <v>33</v>
      </c>
      <c r="H249" s="30">
        <f>H247+H246</f>
        <v>8</v>
      </c>
      <c r="I249" s="30">
        <f>I247+I246</f>
        <v>288</v>
      </c>
      <c r="J249" s="27">
        <f>J248+J247+J246</f>
        <v>2112</v>
      </c>
      <c r="K249" s="27">
        <f>K247+K246</f>
        <v>1760</v>
      </c>
      <c r="L249" s="27">
        <f>L246+L247</f>
        <v>3168</v>
      </c>
      <c r="M249" s="27"/>
    </row>
    <row r="250" spans="1:13" x14ac:dyDescent="0.25">
      <c r="A250" s="56"/>
      <c r="B250" s="63"/>
      <c r="C250" s="66"/>
      <c r="D250" s="27"/>
      <c r="E250" s="27" t="s">
        <v>107</v>
      </c>
      <c r="F250" s="29">
        <v>1</v>
      </c>
      <c r="G250" s="29">
        <v>11</v>
      </c>
      <c r="H250" s="30">
        <v>4</v>
      </c>
      <c r="I250" s="30">
        <f>H250*36</f>
        <v>144</v>
      </c>
      <c r="J250" s="27">
        <f>G250*H250*16</f>
        <v>704</v>
      </c>
      <c r="K250" s="27">
        <f>G250*H250*20</f>
        <v>880</v>
      </c>
      <c r="L250" s="27">
        <f>H250*36*G250</f>
        <v>1584</v>
      </c>
      <c r="M250" s="31">
        <f>H250/18</f>
        <v>0.22222222222222221</v>
      </c>
    </row>
    <row r="251" spans="1:13" x14ac:dyDescent="0.25">
      <c r="A251" s="56"/>
      <c r="B251" s="63"/>
      <c r="C251" s="65"/>
      <c r="D251" s="27"/>
      <c r="E251" s="29" t="s">
        <v>106</v>
      </c>
      <c r="F251" s="29">
        <v>1</v>
      </c>
      <c r="G251" s="29">
        <v>11</v>
      </c>
      <c r="H251" s="30">
        <v>4</v>
      </c>
      <c r="I251" s="30">
        <f t="shared" ref="I251" si="217">H251*36</f>
        <v>144</v>
      </c>
      <c r="J251" s="27">
        <f t="shared" ref="J251:J253" si="218">G251*H251*16</f>
        <v>704</v>
      </c>
      <c r="K251" s="27">
        <f t="shared" ref="K251:K253" si="219">G251*H251*20</f>
        <v>880</v>
      </c>
      <c r="L251" s="27">
        <f t="shared" ref="L251:L253" si="220">H251*36*G251</f>
        <v>1584</v>
      </c>
      <c r="M251" s="31">
        <f t="shared" ref="M251:M253" si="221">H251/18</f>
        <v>0.22222222222222221</v>
      </c>
    </row>
    <row r="252" spans="1:13" x14ac:dyDescent="0.25">
      <c r="A252" s="56"/>
      <c r="B252" s="63"/>
      <c r="C252" s="65"/>
      <c r="D252" s="27"/>
      <c r="E252" s="29" t="s">
        <v>110</v>
      </c>
      <c r="F252" s="29">
        <v>1</v>
      </c>
      <c r="G252" s="29">
        <v>11</v>
      </c>
      <c r="H252" s="30">
        <v>4</v>
      </c>
      <c r="I252" s="30">
        <v>144</v>
      </c>
      <c r="J252" s="27">
        <f t="shared" si="218"/>
        <v>704</v>
      </c>
      <c r="K252" s="27">
        <f t="shared" si="219"/>
        <v>880</v>
      </c>
      <c r="L252" s="27">
        <f t="shared" si="220"/>
        <v>1584</v>
      </c>
      <c r="M252" s="31">
        <f t="shared" si="221"/>
        <v>0.22222222222222221</v>
      </c>
    </row>
    <row r="253" spans="1:13" x14ac:dyDescent="0.25">
      <c r="A253" s="56"/>
      <c r="B253" s="63"/>
      <c r="C253" s="65"/>
      <c r="D253" s="27"/>
      <c r="E253" s="29" t="s">
        <v>111</v>
      </c>
      <c r="F253" s="29">
        <v>1</v>
      </c>
      <c r="G253" s="29">
        <v>11</v>
      </c>
      <c r="H253" s="30">
        <v>4</v>
      </c>
      <c r="I253" s="30">
        <v>144</v>
      </c>
      <c r="J253" s="27">
        <f t="shared" si="218"/>
        <v>704</v>
      </c>
      <c r="K253" s="27">
        <f t="shared" si="219"/>
        <v>880</v>
      </c>
      <c r="L253" s="27">
        <f t="shared" si="220"/>
        <v>1584</v>
      </c>
      <c r="M253" s="31">
        <f t="shared" si="221"/>
        <v>0.22222222222222221</v>
      </c>
    </row>
    <row r="254" spans="1:13" x14ac:dyDescent="0.25">
      <c r="A254" s="56"/>
      <c r="B254" s="63"/>
      <c r="C254" s="65" t="s">
        <v>112</v>
      </c>
      <c r="D254" s="27">
        <v>28510</v>
      </c>
      <c r="E254" s="29"/>
      <c r="F254" s="29">
        <f>F250+F251+F252+F253</f>
        <v>4</v>
      </c>
      <c r="G254" s="29">
        <f>G250+G251+G252+G253</f>
        <v>44</v>
      </c>
      <c r="H254" s="30">
        <f>H251+H250</f>
        <v>8</v>
      </c>
      <c r="I254" s="30">
        <f>I251+I250</f>
        <v>288</v>
      </c>
      <c r="J254" s="27">
        <f>J253+J252+J251+J250</f>
        <v>2816</v>
      </c>
      <c r="K254" s="27">
        <f>K251+K250</f>
        <v>1760</v>
      </c>
      <c r="L254" s="27">
        <f>L250+L251</f>
        <v>3168</v>
      </c>
      <c r="M254" s="27"/>
    </row>
    <row r="255" spans="1:13" x14ac:dyDescent="0.25">
      <c r="A255" s="56"/>
      <c r="B255" s="64"/>
      <c r="C255" s="40"/>
      <c r="D255" s="42"/>
      <c r="E255" s="42"/>
      <c r="F255" s="42">
        <f>F245+F249+F254</f>
        <v>8</v>
      </c>
      <c r="G255" s="42">
        <f>G245+G249+G254</f>
        <v>87</v>
      </c>
      <c r="H255" s="41"/>
      <c r="I255" s="41">
        <f>I245+I249+I254</f>
        <v>648</v>
      </c>
      <c r="J255" s="39">
        <f>J254+J249+J245</f>
        <v>5248</v>
      </c>
      <c r="K255" s="39">
        <f>K245+K249+K254</f>
        <v>3920</v>
      </c>
      <c r="L255" s="39">
        <f>L245+L249+L254</f>
        <v>7056</v>
      </c>
      <c r="M255" s="39"/>
    </row>
    <row r="256" spans="1:13" x14ac:dyDescent="0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1:13" x14ac:dyDescent="0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1:13" x14ac:dyDescent="0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</row>
  </sheetData>
  <mergeCells count="13">
    <mergeCell ref="C231:M231"/>
    <mergeCell ref="C242:M242"/>
    <mergeCell ref="C2:D2"/>
    <mergeCell ref="B216:M216"/>
    <mergeCell ref="B161:M161"/>
    <mergeCell ref="B189:M189"/>
    <mergeCell ref="C201:M201"/>
    <mergeCell ref="B211:M211"/>
    <mergeCell ref="C27:M27"/>
    <mergeCell ref="B55:M55"/>
    <mergeCell ref="B80:M80"/>
    <mergeCell ref="B103:M103"/>
    <mergeCell ref="B142:M1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9" sqref="N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2023-09-15T07:02:53Z</dcterms:modified>
</cp:coreProperties>
</file>